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15600" windowHeight="11760"/>
  </bookViews>
  <sheets>
    <sheet name="Agosto" sheetId="3" r:id="rId1"/>
    <sheet name="Hoja1" sheetId="2" r:id="rId2"/>
  </sheets>
  <definedNames>
    <definedName name="_xlnm.Print_Area" localSheetId="0">Agosto!$A$1:$P$126</definedName>
    <definedName name="_xlnm.Print_Titles" localSheetId="0">Agosto!$3:$4</definedName>
  </definedNames>
  <calcPr calcId="145621"/>
</workbook>
</file>

<file path=xl/calcChain.xml><?xml version="1.0" encoding="utf-8"?>
<calcChain xmlns="http://schemas.openxmlformats.org/spreadsheetml/2006/main">
  <c r="G15" i="2" l="1"/>
  <c r="N6" i="3" l="1"/>
  <c r="N58" i="3"/>
  <c r="N64" i="3"/>
  <c r="N63" i="3"/>
  <c r="N60" i="3"/>
  <c r="N38" i="3"/>
  <c r="N45" i="3"/>
  <c r="N40" i="3"/>
  <c r="N26" i="3"/>
  <c r="N29" i="3"/>
  <c r="N30" i="3"/>
  <c r="N31" i="3"/>
  <c r="N32" i="3"/>
  <c r="N33" i="3"/>
  <c r="N34" i="3"/>
  <c r="N35" i="3"/>
  <c r="N36" i="3"/>
  <c r="N28" i="3"/>
  <c r="N14" i="3"/>
  <c r="N17" i="3"/>
  <c r="N18" i="3"/>
  <c r="N19" i="3"/>
  <c r="N20" i="3"/>
  <c r="N21" i="3"/>
  <c r="N22" i="3"/>
  <c r="N23" i="3"/>
  <c r="N24" i="3"/>
  <c r="N16" i="3"/>
  <c r="N9" i="3"/>
  <c r="N10" i="3"/>
  <c r="N11" i="3"/>
  <c r="N12" i="3"/>
  <c r="N8" i="3"/>
  <c r="E58" i="3"/>
  <c r="E38" i="3"/>
  <c r="E26" i="3"/>
  <c r="E14" i="3"/>
  <c r="E6" i="3"/>
  <c r="D58" i="3"/>
  <c r="D38" i="3"/>
  <c r="D26" i="3"/>
  <c r="D14" i="3"/>
  <c r="D6" i="3"/>
  <c r="D88" i="3" l="1"/>
  <c r="D105" i="3" s="1"/>
  <c r="E88" i="3"/>
  <c r="E105" i="3" s="1"/>
  <c r="J64" i="3" l="1"/>
  <c r="L9" i="3"/>
  <c r="L8" i="3"/>
  <c r="L12" i="3"/>
  <c r="L11" i="3"/>
  <c r="Q58" i="3"/>
  <c r="P58" i="3"/>
  <c r="O58" i="3"/>
  <c r="M58" i="3"/>
  <c r="L58" i="3"/>
  <c r="K58" i="3"/>
  <c r="I58" i="3"/>
  <c r="H58" i="3"/>
  <c r="G58" i="3"/>
  <c r="F58" i="3"/>
  <c r="Q38" i="3"/>
  <c r="P38" i="3"/>
  <c r="O38" i="3"/>
  <c r="M38" i="3"/>
  <c r="L38" i="3"/>
  <c r="K38" i="3"/>
  <c r="J38" i="3"/>
  <c r="I38" i="3"/>
  <c r="H38" i="3"/>
  <c r="G38" i="3"/>
  <c r="F38" i="3"/>
  <c r="K30" i="3"/>
  <c r="K26" i="3" s="1"/>
  <c r="J30" i="3"/>
  <c r="I30" i="3"/>
  <c r="I26" i="3" s="1"/>
  <c r="H30" i="3"/>
  <c r="G30" i="3"/>
  <c r="G26" i="3" s="1"/>
  <c r="Q26" i="3"/>
  <c r="P26" i="3"/>
  <c r="O26" i="3"/>
  <c r="M26" i="3"/>
  <c r="L26" i="3"/>
  <c r="J26" i="3"/>
  <c r="H26" i="3"/>
  <c r="F26" i="3"/>
  <c r="L24" i="3"/>
  <c r="L23" i="3"/>
  <c r="Q14" i="3"/>
  <c r="P14" i="3"/>
  <c r="O14" i="3"/>
  <c r="M14" i="3"/>
  <c r="K14" i="3"/>
  <c r="J14" i="3"/>
  <c r="I14" i="3"/>
  <c r="H14" i="3"/>
  <c r="G14" i="3"/>
  <c r="F14" i="3"/>
  <c r="Q6" i="3"/>
  <c r="P6" i="3"/>
  <c r="O6" i="3"/>
  <c r="M6" i="3"/>
  <c r="K6" i="3"/>
  <c r="J6" i="3"/>
  <c r="I6" i="3"/>
  <c r="H6" i="3"/>
  <c r="G6" i="3"/>
  <c r="F6" i="3"/>
  <c r="J58" i="3" l="1"/>
  <c r="J88" i="3" s="1"/>
  <c r="J105" i="3" s="1"/>
  <c r="L14" i="3"/>
  <c r="K88" i="3"/>
  <c r="K105" i="3" s="1"/>
  <c r="F88" i="3"/>
  <c r="F105" i="3" s="1"/>
  <c r="M88" i="3"/>
  <c r="M105" i="3" s="1"/>
  <c r="G88" i="3"/>
  <c r="G105" i="3" s="1"/>
  <c r="O88" i="3"/>
  <c r="O105" i="3" s="1"/>
  <c r="H88" i="3"/>
  <c r="H105" i="3" s="1"/>
  <c r="P88" i="3"/>
  <c r="P105" i="3" s="1"/>
  <c r="I88" i="3"/>
  <c r="I105" i="3" s="1"/>
  <c r="Q88" i="3"/>
  <c r="Q105" i="3" s="1"/>
  <c r="L6" i="3"/>
  <c r="N88" i="3" l="1"/>
  <c r="N105" i="3" s="1"/>
  <c r="L88" i="3"/>
  <c r="L105" i="3" s="1"/>
</calcChain>
</file>

<file path=xl/sharedStrings.xml><?xml version="1.0" encoding="utf-8"?>
<sst xmlns="http://schemas.openxmlformats.org/spreadsheetml/2006/main" count="166" uniqueCount="166">
  <si>
    <t>Detalle</t>
  </si>
  <si>
    <t>Total Acumulado</t>
  </si>
  <si>
    <t xml:space="preserve">Enero </t>
  </si>
  <si>
    <t xml:space="preserve">Febrero </t>
  </si>
  <si>
    <t>Marzo</t>
  </si>
  <si>
    <t>Abril</t>
  </si>
  <si>
    <t xml:space="preserve">Mayo </t>
  </si>
  <si>
    <t>Junio</t>
  </si>
  <si>
    <t>Julio</t>
  </si>
  <si>
    <t>Agosto</t>
  </si>
  <si>
    <t>Octubre</t>
  </si>
  <si>
    <t>Noviembre</t>
  </si>
  <si>
    <t>Diciembre</t>
  </si>
  <si>
    <t>2 -</t>
  </si>
  <si>
    <t>GASTOS</t>
  </si>
  <si>
    <t>2.1 -</t>
  </si>
  <si>
    <t>REMUNERACIONES Y CONTRIBUCIONES</t>
  </si>
  <si>
    <t>2.1.1 -</t>
  </si>
  <si>
    <t>REMUNERACIONES</t>
  </si>
  <si>
    <t>2.1.2 -</t>
  </si>
  <si>
    <t>SOBRESUELDOS</t>
  </si>
  <si>
    <t>2.1.3 -</t>
  </si>
  <si>
    <t>2.1.4 -</t>
  </si>
  <si>
    <t>2.1.5 -</t>
  </si>
  <si>
    <t>2.2 -</t>
  </si>
  <si>
    <t>CONTRATACIÓN DE SERVICIOS</t>
  </si>
  <si>
    <t>2.2.1 -</t>
  </si>
  <si>
    <t>SERVICIOS BÁSICOS</t>
  </si>
  <si>
    <t>2.2.2 -</t>
  </si>
  <si>
    <t>2.2.3 -</t>
  </si>
  <si>
    <t>VIÁTICOS</t>
  </si>
  <si>
    <t>2.2.4 -</t>
  </si>
  <si>
    <t>TRANSPORTE Y ALMACENAJE</t>
  </si>
  <si>
    <t>2.2.5 -</t>
  </si>
  <si>
    <t>ALQUILERES Y RENTAS</t>
  </si>
  <si>
    <t>2.2.6 -</t>
  </si>
  <si>
    <t>SEGUROS</t>
  </si>
  <si>
    <t>2.2.7-</t>
  </si>
  <si>
    <t>2.2.8 -</t>
  </si>
  <si>
    <t>2.2.9 -</t>
  </si>
  <si>
    <t>2.3 -</t>
  </si>
  <si>
    <t>MATERIALES Y SUMINISTROS</t>
  </si>
  <si>
    <t>2.3.1 -</t>
  </si>
  <si>
    <t>ALIMENTOS Y PRODUCTOS                                                                                                                                                                                                                           AGROFORESTALES</t>
  </si>
  <si>
    <t>2.3.2 -</t>
  </si>
  <si>
    <t>TEXTILES Y VESTUARIOS</t>
  </si>
  <si>
    <t>2.3.3 -</t>
  </si>
  <si>
    <t>2.3.4 -</t>
  </si>
  <si>
    <t>PRODUCTOS FARMACÉUTICOS</t>
  </si>
  <si>
    <t>2.3.5 -</t>
  </si>
  <si>
    <t>2.3.6 -</t>
  </si>
  <si>
    <t>2.3.7 -</t>
  </si>
  <si>
    <t>2.3.8 -</t>
  </si>
  <si>
    <t>GASTOS QUE SE ASIGNARÁN DURANTE                                                                                                                                                                                                                                                                                                                                                                                                                                          EL EJERCICIO (ART. 32 Y 33 LEY 423-06)</t>
  </si>
  <si>
    <t>2.3.9 -</t>
  </si>
  <si>
    <t>PRODUCTOS Y ÚTILES VARIOS</t>
  </si>
  <si>
    <t>2.4 -</t>
  </si>
  <si>
    <t>TRANSFERENCIAS CORRIENTES</t>
  </si>
  <si>
    <t>2.4.1 -</t>
  </si>
  <si>
    <t>2.4.2 -</t>
  </si>
  <si>
    <t>2.4.3 -</t>
  </si>
  <si>
    <t>2.4.4 -</t>
  </si>
  <si>
    <t>2.4.5-</t>
  </si>
  <si>
    <t>2.4.7 -</t>
  </si>
  <si>
    <t>2.4.9 -</t>
  </si>
  <si>
    <t>2.5 -</t>
  </si>
  <si>
    <t>TRANSFERENCIAS DE CAPITAL</t>
  </si>
  <si>
    <t>2.5.1 -</t>
  </si>
  <si>
    <t>2.5.2 -</t>
  </si>
  <si>
    <t>2.5.3 -</t>
  </si>
  <si>
    <t>2.5.4 -</t>
  </si>
  <si>
    <t>2.5.5 -</t>
  </si>
  <si>
    <t>TRANSFERENCIAS DE CAPITAL A                                                                                                                                                        INSTITUCIONES PÚBLICAS FINANCIERAS</t>
  </si>
  <si>
    <t>2.5.6 -</t>
  </si>
  <si>
    <t>2.5.9 -</t>
  </si>
  <si>
    <t>2.6 -</t>
  </si>
  <si>
    <t>2.6.1 -</t>
  </si>
  <si>
    <t>MOBILIARIO Y EQUIPO</t>
  </si>
  <si>
    <t>2.6.2 -</t>
  </si>
  <si>
    <t>2.6.3 -</t>
  </si>
  <si>
    <t>2.6.4 -</t>
  </si>
  <si>
    <t>2.6.5 -</t>
  </si>
  <si>
    <t>2.6.6 -</t>
  </si>
  <si>
    <t>EQUIPOS DE DEFENSA Y SEGURIDAD</t>
  </si>
  <si>
    <t>2.6.7 -</t>
  </si>
  <si>
    <t>ACTIVOS BIÓLOGICOS CULTIVABLES</t>
  </si>
  <si>
    <t>2.6.8 -</t>
  </si>
  <si>
    <t>BIENES INTANGIBLES</t>
  </si>
  <si>
    <t>2.6.9 -</t>
  </si>
  <si>
    <t>2.7 -</t>
  </si>
  <si>
    <t>OBRAS</t>
  </si>
  <si>
    <t>2.7.1 -</t>
  </si>
  <si>
    <t>OBRAS EN EDIFICACIONES</t>
  </si>
  <si>
    <t>2.7.2 -</t>
  </si>
  <si>
    <t>INFRAESTRUCTURA</t>
  </si>
  <si>
    <t>2.7.3 -</t>
  </si>
  <si>
    <t>2.7.4 -</t>
  </si>
  <si>
    <t>2.8 -</t>
  </si>
  <si>
    <t>2.8.1 -</t>
  </si>
  <si>
    <t>CONCESIÓN DE PRESTAMOS</t>
  </si>
  <si>
    <t>2.8.2 -</t>
  </si>
  <si>
    <t>2.9 -</t>
  </si>
  <si>
    <t>GASTOS FINANCIEROS</t>
  </si>
  <si>
    <t>2.9.1 -</t>
  </si>
  <si>
    <t>2.9.2 -</t>
  </si>
  <si>
    <t>2.9.4 -</t>
  </si>
  <si>
    <t>Total Gastos</t>
  </si>
  <si>
    <t>APLICACIONES FINANCIERAS</t>
  </si>
  <si>
    <t>4.1 -</t>
  </si>
  <si>
    <t>INCREMENTO DE ACTIVOS FINANCIEROS</t>
  </si>
  <si>
    <t>4.1.1 -</t>
  </si>
  <si>
    <t>4.1.2 -</t>
  </si>
  <si>
    <t>4.2 -</t>
  </si>
  <si>
    <t>DISMINUCIÓN DE PASIVOS</t>
  </si>
  <si>
    <t>4.2.1 -</t>
  </si>
  <si>
    <t>4.2.2 -</t>
  </si>
  <si>
    <t>4.3 -</t>
  </si>
  <si>
    <t>4.3.5 -</t>
  </si>
  <si>
    <t>GRATIFICACIONES Y    BONIFICACIONES</t>
  </si>
  <si>
    <t>CONTRIBUCIONES A LA  SEGURIDAD SOCIAL</t>
  </si>
  <si>
    <t>PUBLICIDAD, IMPRESIÓN Y  ENCUADERNACIÓN</t>
  </si>
  <si>
    <t>SERVICIOS DE CONSERVACIÓN,  REPARACIONES MENORES E  INSTALACIONES TEMPORALES</t>
  </si>
  <si>
    <t>OTROS SERVICIOS NO INCLUIDOS EN  CONCEPTOS ANTERIORES</t>
  </si>
  <si>
    <t>OTRAS CONTRATACIONES  DE SERVICIOS</t>
  </si>
  <si>
    <t>PRODUCTOS DE PAPEL, CARTÓN E IMPRESOS</t>
  </si>
  <si>
    <t>PRODUCTOS DE CUERO, CAUCHO Y PLÁSTICO</t>
  </si>
  <si>
    <t xml:space="preserve">PRODUCTOS DE MINERALES, METÁLICOS Y NO METÁLICOS </t>
  </si>
  <si>
    <t>COMBUSTIBLES, LUBRICANTES,  PRODUCTOS QUÍMICOS Y CONEXOS</t>
  </si>
  <si>
    <t>TRANSFERENCIAS CORRIENTES AL  SECTOR PRIVADO</t>
  </si>
  <si>
    <t>TRANSFERENCIAS CORRIENTES AL  GOBIERNO GENERAL NACIONAL</t>
  </si>
  <si>
    <t>TRANSFERENCIAS CORRIENTES A GOBIERNOS GENERALES LOCALES</t>
  </si>
  <si>
    <t>TRANSFERENCIAS CORRIENTES A  EMPRESAS PÚBLICAS NO FINANCIERAS</t>
  </si>
  <si>
    <t>TRANSFERENCIAS CORRIENTES AL  SECTOR EXTERNO</t>
  </si>
  <si>
    <t>TRANSFERENCIAS CORRIENTES A  OTRAS INSTITUCIONES PÚBLICAS</t>
  </si>
  <si>
    <t>TRANSFERENCIAS DE CAPITAL AL SECTOR PRIVADO</t>
  </si>
  <si>
    <t>TRANSFERENCIAS DE CAPITAL AL GOBIERNO GENERAL NACIONAL</t>
  </si>
  <si>
    <t>TRANSFERENCIAS DE CAPITAL A GOBIERNOS GENERALES LOCALES</t>
  </si>
  <si>
    <t>TRANSFERENCIAS DE CAPITAL  A EMPRESAS PÚBLICAS NO FINANCIERAS</t>
  </si>
  <si>
    <t>TRANSFERENCIAS DE CAPITAL AL  SECTOR EXTERNO</t>
  </si>
  <si>
    <t>TRANSFERENCIAS DE CAPITAL A  OTRAS INSTITUCIONES PÚBLICAS</t>
  </si>
  <si>
    <t>BIENES MUEBLES, INMUEBLES E INTANGIBLES</t>
  </si>
  <si>
    <t>MOBILIARIO Y EQUIPO EDUCACIONAL  Y RECREATIVO</t>
  </si>
  <si>
    <t>EQUIPO E INSTRUMENTAL, CIENTÍFICO  Y LABORATORIO</t>
  </si>
  <si>
    <t>VEHÍCULOS Y EQUIPO DE TRANSPORTE,  TRACCIÓN Y ELEVACIÓN</t>
  </si>
  <si>
    <t>MAQUINARIA, OTROS EQUIPOS  Y HERRAMIENTAS</t>
  </si>
  <si>
    <t>EDIFICIOS, ESTRUCTURAS, TIERRAS, TERRENOS Y OBJETOS DE VALOR</t>
  </si>
  <si>
    <t>CONSTRUCCIONES EN BIENES  CONCESIONADOS</t>
  </si>
  <si>
    <t>GASTOS QUE SE ASIGNARÁN DURANTE EL EJERCICIO PARA INVERSIÓN  (ART. 32 Y 33 LEY 423-06)</t>
  </si>
  <si>
    <t>ADQUISICION DE ACTIVOS  FINANCIEROS CON FINES DE POLÍTICA</t>
  </si>
  <si>
    <t>INTERESES DE LA DEUDA  PÚBLICA INTERNA</t>
  </si>
  <si>
    <t>INTERESES DE LA DEUDA  PÚBLICA EXTERNA</t>
  </si>
  <si>
    <t>COMISIONES Y OTROS GASTOS   BANCARIOS DE LA DEUDA PÚBLICA</t>
  </si>
  <si>
    <t>INCREMENTO DE ACTIVOS  FINANCIEROS CORRIENTES</t>
  </si>
  <si>
    <t>INCREMENTO DE ACTIVOS  FINANCIEROS NO CORRIENTES</t>
  </si>
  <si>
    <t>DISMINUCIÓN DE PASIVOS  CORRIENTES</t>
  </si>
  <si>
    <t xml:space="preserve">DISMINUCIÓN DE PASIVOS     NO CORRIENTES  </t>
  </si>
  <si>
    <t>DISMINUCIÓN DE FONDOS   DE TERCEROS</t>
  </si>
  <si>
    <t>DISMINUCIÓN DEPÓSITOS  FONDOS DE TERCEROS</t>
  </si>
  <si>
    <t>TOTAL GASTOS Y APLICACIONES   FINANCIERAS</t>
  </si>
  <si>
    <r>
      <t>TRANSFERENCIAS CORRIENTES A</t>
    </r>
    <r>
      <rPr>
        <sz val="10"/>
        <color theme="0"/>
        <rFont val="Calibri"/>
        <family val="2"/>
      </rPr>
      <t xml:space="preserve"> </t>
    </r>
    <r>
      <rPr>
        <sz val="10"/>
        <color rgb="FF000000"/>
        <rFont val="Calibri"/>
        <family val="2"/>
      </rPr>
      <t>INSTITUCIONES PÚBLICAS FINANCIERAS</t>
    </r>
  </si>
  <si>
    <r>
      <t>ADQUISICIÓN DE TÍTULOS</t>
    </r>
    <r>
      <rPr>
        <sz val="10"/>
        <color theme="0"/>
        <rFont val="Calibri"/>
        <family val="2"/>
      </rPr>
      <t xml:space="preserve"> </t>
    </r>
    <r>
      <rPr>
        <sz val="10"/>
        <color rgb="FF000000"/>
        <rFont val="Calibri"/>
        <family val="2"/>
      </rPr>
      <t>VALORES REPRESENTATIVOS DE DEUDA</t>
    </r>
  </si>
  <si>
    <t>DIETAS Y GASTOS DE   REPRESENTACIÓN</t>
  </si>
  <si>
    <t>Gasto Devengado</t>
  </si>
  <si>
    <t>Presupuesto Aprobado</t>
  </si>
  <si>
    <t>Presupuesto Modificado</t>
  </si>
  <si>
    <t>Devengado: este término se vincula con el acto de registrar los ingresos o el egreso en el momento en que nacen como derechos u obligaciones.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</si>
</sst>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rgb="FF000000"/>
      <name val="Calibri"/>
      <family val="2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sz val="10"/>
      <color theme="0"/>
      <name val="Calibri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DEEAF6"/>
        <bgColor rgb="FFDEEAF6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2" fillId="0" borderId="0"/>
    <xf numFmtId="0" fontId="3" fillId="0" borderId="0"/>
  </cellStyleXfs>
  <cellXfs count="82">
    <xf numFmtId="0" fontId="0" fillId="0" borderId="0" xfId="0"/>
    <xf numFmtId="0" fontId="2" fillId="0" borderId="0" xfId="0" applyFont="1"/>
    <xf numFmtId="43" fontId="2" fillId="0" borderId="0" xfId="0" applyNumberFormat="1" applyFont="1"/>
    <xf numFmtId="164" fontId="2" fillId="0" borderId="0" xfId="0" applyNumberFormat="1" applyFont="1" applyAlignment="1">
      <alignment vertical="center"/>
    </xf>
    <xf numFmtId="0" fontId="2" fillId="0" borderId="0" xfId="2" applyFont="1" applyAlignment="1">
      <alignment horizontal="left" wrapText="1"/>
    </xf>
    <xf numFmtId="0" fontId="4" fillId="0" borderId="0" xfId="2" applyFont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43" fontId="6" fillId="0" borderId="0" xfId="0" applyNumberFormat="1" applyFont="1"/>
    <xf numFmtId="164" fontId="6" fillId="0" borderId="0" xfId="0" applyNumberFormat="1" applyFont="1" applyAlignment="1">
      <alignment vertical="center"/>
    </xf>
    <xf numFmtId="9" fontId="6" fillId="0" borderId="0" xfId="0" applyNumberFormat="1" applyFont="1"/>
    <xf numFmtId="0" fontId="6" fillId="0" borderId="0" xfId="2" applyFont="1" applyAlignment="1">
      <alignment horizontal="left" wrapText="1"/>
    </xf>
    <xf numFmtId="0" fontId="7" fillId="0" borderId="0" xfId="2" applyFont="1" applyAlignment="1">
      <alignment horizontal="center" vertical="center" wrapText="1"/>
    </xf>
    <xf numFmtId="0" fontId="5" fillId="0" borderId="2" xfId="0" applyFont="1" applyBorder="1"/>
    <xf numFmtId="0" fontId="5" fillId="0" borderId="0" xfId="0" applyFont="1" applyAlignment="1">
      <alignment wrapText="1"/>
    </xf>
    <xf numFmtId="0" fontId="4" fillId="0" borderId="0" xfId="0" applyFont="1"/>
    <xf numFmtId="43" fontId="4" fillId="0" borderId="3" xfId="0" applyNumberFormat="1" applyFont="1" applyBorder="1" applyAlignment="1">
      <alignment horizontal="left" vertical="center" wrapText="1"/>
    </xf>
    <xf numFmtId="43" fontId="4" fillId="0" borderId="3" xfId="1" applyFont="1" applyBorder="1" applyAlignment="1">
      <alignment horizontal="right" vertical="center"/>
    </xf>
    <xf numFmtId="43" fontId="4" fillId="0" borderId="3" xfId="1" applyFont="1" applyBorder="1" applyAlignment="1">
      <alignment vertical="center"/>
    </xf>
    <xf numFmtId="43" fontId="2" fillId="0" borderId="3" xfId="1" applyFont="1" applyBorder="1" applyAlignment="1">
      <alignment horizontal="right" vertical="center"/>
    </xf>
    <xf numFmtId="43" fontId="2" fillId="0" borderId="3" xfId="1" applyFont="1" applyBorder="1" applyAlignment="1">
      <alignment vertical="center"/>
    </xf>
    <xf numFmtId="43" fontId="4" fillId="0" borderId="3" xfId="0" applyNumberFormat="1" applyFont="1" applyBorder="1" applyAlignment="1">
      <alignment horizontal="right" vertical="center"/>
    </xf>
    <xf numFmtId="43" fontId="4" fillId="0" borderId="3" xfId="0" applyNumberFormat="1" applyFont="1" applyBorder="1" applyAlignment="1">
      <alignment vertical="center"/>
    </xf>
    <xf numFmtId="2" fontId="2" fillId="0" borderId="3" xfId="0" applyNumberFormat="1" applyFont="1" applyBorder="1" applyAlignment="1">
      <alignment horizontal="right" vertical="center"/>
    </xf>
    <xf numFmtId="164" fontId="2" fillId="0" borderId="3" xfId="0" applyNumberFormat="1" applyFont="1" applyBorder="1" applyAlignment="1">
      <alignment vertical="center"/>
    </xf>
    <xf numFmtId="2" fontId="4" fillId="0" borderId="3" xfId="0" applyNumberFormat="1" applyFont="1" applyBorder="1" applyAlignment="1">
      <alignment horizontal="right" vertical="center"/>
    </xf>
    <xf numFmtId="164" fontId="2" fillId="0" borderId="3" xfId="0" applyNumberFormat="1" applyFont="1" applyBorder="1" applyAlignment="1">
      <alignment horizontal="right" vertical="center"/>
    </xf>
    <xf numFmtId="2" fontId="2" fillId="0" borderId="3" xfId="1" applyNumberFormat="1" applyFont="1" applyBorder="1" applyAlignment="1">
      <alignment horizontal="right" vertical="center" wrapText="1"/>
    </xf>
    <xf numFmtId="43" fontId="4" fillId="3" borderId="3" xfId="1" applyFont="1" applyFill="1" applyBorder="1" applyAlignment="1">
      <alignment horizontal="right" vertical="center" wrapText="1"/>
    </xf>
    <xf numFmtId="43" fontId="4" fillId="3" borderId="3" xfId="1" applyFont="1" applyFill="1" applyBorder="1" applyAlignment="1">
      <alignment horizontal="center" vertical="center" wrapText="1"/>
    </xf>
    <xf numFmtId="43" fontId="4" fillId="0" borderId="3" xfId="1" applyFont="1" applyFill="1" applyBorder="1" applyAlignment="1">
      <alignment horizontal="right" vertical="center" wrapText="1"/>
    </xf>
    <xf numFmtId="43" fontId="4" fillId="0" borderId="3" xfId="1" applyFont="1" applyFill="1" applyBorder="1" applyAlignment="1">
      <alignment horizontal="center" vertical="center" wrapText="1"/>
    </xf>
    <xf numFmtId="43" fontId="4" fillId="2" borderId="4" xfId="1" applyFont="1" applyFill="1" applyBorder="1" applyAlignment="1">
      <alignment horizontal="center" vertical="center" wrapText="1"/>
    </xf>
    <xf numFmtId="43" fontId="4" fillId="2" borderId="4" xfId="1" applyFont="1" applyFill="1" applyBorder="1" applyAlignment="1">
      <alignment horizontal="right" vertical="center" wrapText="1"/>
    </xf>
    <xf numFmtId="0" fontId="2" fillId="0" borderId="0" xfId="0" applyFont="1" applyAlignment="1">
      <alignment wrapText="1"/>
    </xf>
    <xf numFmtId="164" fontId="2" fillId="0" borderId="1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3" fontId="4" fillId="0" borderId="0" xfId="1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4" fillId="0" borderId="0" xfId="2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11" fillId="0" borderId="0" xfId="0" applyFont="1"/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wrapText="1"/>
    </xf>
    <xf numFmtId="0" fontId="5" fillId="0" borderId="0" xfId="0" applyFont="1" applyBorder="1"/>
    <xf numFmtId="0" fontId="5" fillId="0" borderId="0" xfId="0" applyFont="1" applyBorder="1" applyAlignment="1">
      <alignment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43" fontId="2" fillId="0" borderId="3" xfId="1" applyFont="1" applyBorder="1" applyAlignment="1">
      <alignment vertical="center" wrapText="1"/>
    </xf>
    <xf numFmtId="2" fontId="2" fillId="0" borderId="3" xfId="0" applyNumberFormat="1" applyFont="1" applyBorder="1" applyAlignment="1">
      <alignment vertical="center"/>
    </xf>
    <xf numFmtId="2" fontId="2" fillId="0" borderId="3" xfId="1" applyNumberFormat="1" applyFont="1" applyBorder="1" applyAlignment="1">
      <alignment vertical="center" wrapText="1"/>
    </xf>
    <xf numFmtId="2" fontId="4" fillId="0" borderId="3" xfId="0" applyNumberFormat="1" applyFont="1" applyBorder="1" applyAlignment="1">
      <alignment vertical="center"/>
    </xf>
    <xf numFmtId="2" fontId="2" fillId="0" borderId="3" xfId="1" applyNumberFormat="1" applyFont="1" applyBorder="1" applyAlignment="1">
      <alignment vertical="center"/>
    </xf>
    <xf numFmtId="0" fontId="2" fillId="0" borderId="5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2" xfId="0" applyFont="1" applyBorder="1"/>
    <xf numFmtId="0" fontId="2" fillId="0" borderId="2" xfId="0" applyFont="1" applyBorder="1"/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4" fillId="0" borderId="6" xfId="0" applyFont="1" applyBorder="1"/>
    <xf numFmtId="0" fontId="2" fillId="0" borderId="6" xfId="0" applyFont="1" applyBorder="1"/>
    <xf numFmtId="0" fontId="4" fillId="0" borderId="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9" fillId="2" borderId="3" xfId="0" applyFont="1" applyFill="1" applyBorder="1" applyAlignment="1">
      <alignment horizontal="center" vertical="center" wrapText="1"/>
    </xf>
    <xf numFmtId="43" fontId="4" fillId="0" borderId="0" xfId="0" applyNumberFormat="1" applyFont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43" fontId="0" fillId="0" borderId="0" xfId="1" applyFont="1"/>
    <xf numFmtId="0" fontId="13" fillId="0" borderId="0" xfId="0" applyFont="1" applyAlignment="1">
      <alignment horizontal="center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wrapText="1"/>
    </xf>
  </cellXfs>
  <cellStyles count="9">
    <cellStyle name="Millares" xfId="1" builtinId="3"/>
    <cellStyle name="Millares 2" xfId="5"/>
    <cellStyle name="Millares 3" xfId="6"/>
    <cellStyle name="Millares 4" xfId="4"/>
    <cellStyle name="Normal" xfId="0" builtinId="0"/>
    <cellStyle name="Normal 2" xfId="2"/>
    <cellStyle name="Normal 2 2" xfId="7"/>
    <cellStyle name="Normal 3" xfId="8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620515</xdr:colOff>
      <xdr:row>0</xdr:row>
      <xdr:rowOff>119678</xdr:rowOff>
    </xdr:from>
    <xdr:ext cx="4061792" cy="1181764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7202290" y="119678"/>
          <a:ext cx="4061792" cy="11817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s-DO" sz="1400" b="1"/>
            <a:t>Instituto Dominicano de Aviación Civil</a:t>
          </a:r>
        </a:p>
        <a:p>
          <a:pPr algn="ctr"/>
          <a:r>
            <a:rPr lang="es-DO" sz="1400" b="1"/>
            <a:t>Ejecución de Gastos y Aplicaciones Financieras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Año 2021</a:t>
          </a:r>
          <a:endParaRPr lang="es-DO" sz="1400"/>
        </a:p>
        <a:p>
          <a:pPr algn="ctr"/>
          <a:r>
            <a:rPr lang="es-DO" sz="1400" b="1"/>
            <a:t>Período del 01/01/2021</a:t>
          </a:r>
          <a:r>
            <a:rPr lang="es-DO" sz="1400" b="1" baseline="0"/>
            <a:t> </a:t>
          </a:r>
          <a:r>
            <a:rPr lang="es-DO" sz="1400" b="1"/>
            <a:t> al 31/08/2021</a:t>
          </a:r>
        </a:p>
        <a:p>
          <a:pPr algn="ctr"/>
          <a:r>
            <a:rPr lang="es-DO" sz="1400" b="1"/>
            <a:t>en</a:t>
          </a:r>
          <a:r>
            <a:rPr lang="es-DO" sz="1200" b="1"/>
            <a:t> RD$</a:t>
          </a:r>
        </a:p>
      </xdr:txBody>
    </xdr:sp>
    <xdr:clientData/>
  </xdr:oneCellAnchor>
  <xdr:oneCellAnchor>
    <xdr:from>
      <xdr:col>1</xdr:col>
      <xdr:colOff>384156</xdr:colOff>
      <xdr:row>109</xdr:row>
      <xdr:rowOff>255270</xdr:rowOff>
    </xdr:from>
    <xdr:ext cx="2233880" cy="436786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850881" y="29725620"/>
          <a:ext cx="223388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1100" b="1"/>
            <a:t> ABEL</a:t>
          </a:r>
          <a:r>
            <a:rPr lang="es-DO" sz="1100" b="1" baseline="0"/>
            <a:t> ANTONIO TAVERAS SEGURA</a:t>
          </a:r>
          <a:endParaRPr lang="es-DO" sz="1100" b="1"/>
        </a:p>
        <a:p>
          <a:pPr algn="ctr"/>
          <a:r>
            <a:rPr lang="es-DO" sz="1100" b="1"/>
            <a:t> DIRECTOR FINANCIERO</a:t>
          </a:r>
        </a:p>
      </xdr:txBody>
    </xdr:sp>
    <xdr:clientData/>
  </xdr:oneCellAnchor>
  <xdr:oneCellAnchor>
    <xdr:from>
      <xdr:col>6</xdr:col>
      <xdr:colOff>1028700</xdr:colOff>
      <xdr:row>120</xdr:row>
      <xdr:rowOff>0</xdr:rowOff>
    </xdr:from>
    <xdr:ext cx="3638550" cy="1219200"/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5543550" y="32594550"/>
          <a:ext cx="363855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DO" sz="6600" b="1"/>
            <a:t>      </a:t>
          </a:r>
        </a:p>
      </xdr:txBody>
    </xdr:sp>
    <xdr:clientData/>
  </xdr:oneCellAnchor>
  <xdr:oneCellAnchor>
    <xdr:from>
      <xdr:col>21</xdr:col>
      <xdr:colOff>176024</xdr:colOff>
      <xdr:row>109</xdr:row>
      <xdr:rowOff>118782</xdr:rowOff>
    </xdr:from>
    <xdr:ext cx="184731" cy="280205"/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/>
      </xdr:nvSpPr>
      <xdr:spPr>
        <a:xfrm>
          <a:off x="17713230" y="30060900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1200" b="1"/>
        </a:p>
      </xdr:txBody>
    </xdr:sp>
    <xdr:clientData/>
  </xdr:oneCellAnchor>
  <xdr:oneCellAnchor>
    <xdr:from>
      <xdr:col>0</xdr:col>
      <xdr:colOff>480390</xdr:colOff>
      <xdr:row>116</xdr:row>
      <xdr:rowOff>124239</xdr:rowOff>
    </xdr:from>
    <xdr:ext cx="33904860" cy="7210011"/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/>
      </xdr:nvSpPr>
      <xdr:spPr>
        <a:xfrm>
          <a:off x="470865" y="32718789"/>
          <a:ext cx="33904860" cy="72100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DO" sz="1400" b="1">
            <a:latin typeface="Calibri" pitchFamily="34" charset="0"/>
          </a:endParaRPr>
        </a:p>
        <a:p>
          <a:endParaRPr lang="es-DO" sz="1400" b="1">
            <a:latin typeface="Calibri" pitchFamily="34" charset="0"/>
          </a:endParaRPr>
        </a:p>
        <a:p>
          <a:endParaRPr lang="es-DO" sz="1400" b="1">
            <a:latin typeface="Calibri" pitchFamily="34" charset="0"/>
          </a:endParaRPr>
        </a:p>
        <a:p>
          <a:r>
            <a:rPr lang="es-DO" sz="1400" b="1">
              <a:latin typeface="Calibri" pitchFamily="34" charset="0"/>
            </a:rPr>
            <a:t>Notas:</a:t>
          </a:r>
          <a:endParaRPr lang="es-DO" sz="1400" b="1" baseline="0">
            <a:solidFill>
              <a:schemeClr val="tx1"/>
            </a:solidFill>
            <a:latin typeface="Calibri" pitchFamily="34" charset="0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400" b="1" baseline="0">
              <a:solidFill>
                <a:schemeClr val="tx1"/>
              </a:solidFill>
              <a:latin typeface="Calibri" pitchFamily="34" charset="0"/>
              <a:ea typeface="+mn-ea"/>
              <a:cs typeface="+mn-cs"/>
            </a:rPr>
            <a:t>Las  informaciones  provienen  de un corte Preliminar  teniendo como Fuente  el Mayor General</a:t>
          </a:r>
          <a:r>
            <a:rPr lang="es-ES" sz="1400" b="1" baseline="0">
              <a:solidFill>
                <a:schemeClr val="tx1"/>
              </a:solidFill>
              <a:latin typeface="Calibri" pitchFamily="34" charset="0"/>
              <a:ea typeface="+mn-ea"/>
              <a:cs typeface="+mn-cs"/>
            </a:rPr>
            <a:t> </a:t>
          </a:r>
          <a:r>
            <a:rPr lang="es-DO" sz="1400" b="1" baseline="0">
              <a:latin typeface="Calibri" pitchFamily="34" charset="0"/>
            </a:rPr>
            <a:t>remitido por el departamento de Contabilidad , el ultimo dia  de cada  mes.</a:t>
          </a:r>
          <a:endParaRPr lang="es-DO" sz="1400" b="1">
            <a:latin typeface="Calibri" pitchFamily="34" charset="0"/>
          </a:endParaRPr>
        </a:p>
      </xdr:txBody>
    </xdr:sp>
    <xdr:clientData/>
  </xdr:oneCellAnchor>
  <xdr:oneCellAnchor>
    <xdr:from>
      <xdr:col>0</xdr:col>
      <xdr:colOff>102043</xdr:colOff>
      <xdr:row>0</xdr:row>
      <xdr:rowOff>0</xdr:rowOff>
    </xdr:from>
    <xdr:ext cx="2965836" cy="1179443"/>
    <xdr:pic>
      <xdr:nvPicPr>
        <xdr:cNvPr id="7" name="6 Imagen" descr="Resultado de imagen para logo idac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043" y="0"/>
          <a:ext cx="2965836" cy="11794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235323</xdr:colOff>
      <xdr:row>114</xdr:row>
      <xdr:rowOff>199465</xdr:rowOff>
    </xdr:from>
    <xdr:ext cx="3848100" cy="264560"/>
    <xdr:sp macro="" textlink="">
      <xdr:nvSpPr>
        <xdr:cNvPr id="8" name="4 CuadroTexto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 txBox="1"/>
      </xdr:nvSpPr>
      <xdr:spPr>
        <a:xfrm>
          <a:off x="9110382" y="31486289"/>
          <a:ext cx="3848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s-DO" sz="1100" b="1"/>
        </a:p>
      </xdr:txBody>
    </xdr:sp>
    <xdr:clientData/>
  </xdr:oneCellAnchor>
  <xdr:oneCellAnchor>
    <xdr:from>
      <xdr:col>10</xdr:col>
      <xdr:colOff>1005109</xdr:colOff>
      <xdr:row>110</xdr:row>
      <xdr:rowOff>168088</xdr:rowOff>
    </xdr:from>
    <xdr:ext cx="2039021" cy="436786"/>
    <xdr:sp macro="" textlink="">
      <xdr:nvSpPr>
        <xdr:cNvPr id="11" name="10 CuadroTexto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12132550" y="30524823"/>
          <a:ext cx="203902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1100" b="1"/>
            <a:t> JUANA BENILDA FRIAS</a:t>
          </a:r>
        </a:p>
        <a:p>
          <a:pPr algn="ctr"/>
          <a:r>
            <a:rPr lang="es-DO" sz="1100" b="1"/>
            <a:t> ENCARGADA DE PRESUPUESTO</a:t>
          </a:r>
        </a:p>
      </xdr:txBody>
    </xdr:sp>
    <xdr:clientData/>
  </xdr:oneCellAnchor>
  <xdr:oneCellAnchor>
    <xdr:from>
      <xdr:col>6</xdr:col>
      <xdr:colOff>29979</xdr:colOff>
      <xdr:row>114</xdr:row>
      <xdr:rowOff>0</xdr:rowOff>
    </xdr:from>
    <xdr:ext cx="2173929" cy="436786"/>
    <xdr:sp macro="" textlink="">
      <xdr:nvSpPr>
        <xdr:cNvPr id="12" name="11 CuadroTexto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6798332" y="31432500"/>
          <a:ext cx="2173929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1100" b="1"/>
            <a:t>ANNY</a:t>
          </a:r>
          <a:r>
            <a:rPr lang="es-DO" sz="1100" b="1" baseline="0"/>
            <a:t> LISBET SANTANA ESPINOSA</a:t>
          </a:r>
          <a:endParaRPr lang="es-DO" sz="1100" b="1"/>
        </a:p>
        <a:p>
          <a:pPr algn="ctr"/>
          <a:r>
            <a:rPr lang="es-DO" sz="1100" b="1"/>
            <a:t> ANALISTA DE PRESUPUESTO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42"/>
  <sheetViews>
    <sheetView showGridLines="0" tabSelected="1" view="pageBreakPreview" topLeftCell="H1" zoomScale="85" zoomScaleNormal="85" zoomScaleSheetLayoutView="85" workbookViewId="0">
      <selection activeCell="N2" sqref="N2"/>
    </sheetView>
  </sheetViews>
  <sheetFormatPr baseColWidth="10" defaultColWidth="11.42578125" defaultRowHeight="21" x14ac:dyDescent="0.35"/>
  <cols>
    <col min="1" max="2" width="7" style="6" customWidth="1"/>
    <col min="3" max="3" width="36.5703125" style="16" customWidth="1"/>
    <col min="4" max="4" width="17.28515625" style="6" customWidth="1"/>
    <col min="5" max="5" width="15.28515625" style="6" customWidth="1"/>
    <col min="6" max="6" width="18.140625" style="6" customWidth="1"/>
    <col min="7" max="7" width="16" style="6" customWidth="1"/>
    <col min="8" max="8" width="15.5703125" style="6" customWidth="1"/>
    <col min="9" max="9" width="16.140625" style="6" customWidth="1"/>
    <col min="10" max="10" width="18.7109375" style="6" customWidth="1"/>
    <col min="11" max="11" width="16" style="6" customWidth="1"/>
    <col min="12" max="12" width="17.7109375" style="6" customWidth="1"/>
    <col min="13" max="13" width="16.42578125" style="6" customWidth="1"/>
    <col min="14" max="14" width="19.85546875" style="6" customWidth="1"/>
    <col min="15" max="15" width="0.42578125" style="6" hidden="1" customWidth="1"/>
    <col min="16" max="16" width="16.7109375" style="15" hidden="1" customWidth="1"/>
    <col min="17" max="17" width="5.85546875" style="7" hidden="1" customWidth="1"/>
    <col min="18" max="18" width="0.42578125" style="7" hidden="1" customWidth="1"/>
    <col min="19" max="21" width="5.85546875" style="7" hidden="1" customWidth="1"/>
    <col min="22" max="23" width="5.85546875" style="7" bestFit="1" customWidth="1"/>
    <col min="24" max="36" width="7.42578125" style="7" bestFit="1" customWidth="1"/>
    <col min="37" max="47" width="11.42578125" style="7"/>
    <col min="48" max="16384" width="11.42578125" style="6"/>
  </cols>
  <sheetData>
    <row r="1" spans="1:48" ht="72" customHeight="1" x14ac:dyDescent="0.35">
      <c r="A1" s="46"/>
      <c r="B1" s="46"/>
      <c r="C1" s="47"/>
      <c r="D1" s="46"/>
      <c r="E1" s="46"/>
      <c r="F1" s="46"/>
      <c r="G1" s="46"/>
      <c r="H1" s="46"/>
      <c r="I1" s="46"/>
      <c r="J1" s="46"/>
      <c r="K1" s="81" t="s">
        <v>165</v>
      </c>
      <c r="L1" s="81"/>
      <c r="M1" s="81"/>
      <c r="N1" s="81"/>
      <c r="O1" s="81"/>
      <c r="P1" s="81"/>
    </row>
    <row r="2" spans="1:48" ht="54.75" customHeight="1" x14ac:dyDescent="0.35">
      <c r="A2" s="46"/>
      <c r="B2" s="46"/>
      <c r="C2" s="48"/>
      <c r="D2" s="49"/>
      <c r="E2" s="49"/>
      <c r="F2" s="49"/>
      <c r="G2" s="49"/>
      <c r="H2" s="49"/>
      <c r="I2" s="49"/>
      <c r="J2" s="49"/>
      <c r="K2" s="49"/>
      <c r="O2" s="8"/>
      <c r="P2" s="8"/>
      <c r="Q2" s="9"/>
    </row>
    <row r="3" spans="1:48" ht="29.25" customHeight="1" x14ac:dyDescent="0.35">
      <c r="A3" s="78" t="s">
        <v>0</v>
      </c>
      <c r="B3" s="78"/>
      <c r="C3" s="78"/>
      <c r="D3" s="79" t="s">
        <v>163</v>
      </c>
      <c r="E3" s="79" t="s">
        <v>164</v>
      </c>
      <c r="F3" s="78" t="s">
        <v>162</v>
      </c>
      <c r="G3" s="78"/>
      <c r="H3" s="78"/>
      <c r="I3" s="78"/>
      <c r="J3" s="78"/>
      <c r="K3" s="78"/>
      <c r="L3" s="78"/>
      <c r="M3" s="78"/>
      <c r="N3" s="78"/>
      <c r="O3" s="78"/>
      <c r="P3" s="78"/>
      <c r="Q3" s="9"/>
    </row>
    <row r="4" spans="1:48" s="7" customFormat="1" ht="32.25" customHeight="1" x14ac:dyDescent="0.35">
      <c r="A4" s="78"/>
      <c r="B4" s="78"/>
      <c r="C4" s="78"/>
      <c r="D4" s="80"/>
      <c r="E4" s="80"/>
      <c r="F4" s="72" t="s">
        <v>2</v>
      </c>
      <c r="G4" s="72" t="s">
        <v>3</v>
      </c>
      <c r="H4" s="72" t="s">
        <v>4</v>
      </c>
      <c r="I4" s="72" t="s">
        <v>5</v>
      </c>
      <c r="J4" s="72" t="s">
        <v>6</v>
      </c>
      <c r="K4" s="72" t="s">
        <v>7</v>
      </c>
      <c r="L4" s="72" t="s">
        <v>8</v>
      </c>
      <c r="M4" s="72" t="s">
        <v>9</v>
      </c>
      <c r="N4" s="72" t="s">
        <v>1</v>
      </c>
      <c r="O4" s="72" t="s">
        <v>10</v>
      </c>
      <c r="P4" s="70" t="s">
        <v>11</v>
      </c>
      <c r="Q4" s="70" t="s">
        <v>12</v>
      </c>
      <c r="AC4" s="10"/>
      <c r="AD4" s="10"/>
    </row>
    <row r="5" spans="1:48" ht="21" customHeight="1" x14ac:dyDescent="0.35">
      <c r="A5" s="64" t="s">
        <v>13</v>
      </c>
      <c r="B5" s="60"/>
      <c r="C5" s="50" t="s">
        <v>14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"/>
      <c r="U5" s="10"/>
      <c r="V5" s="10"/>
      <c r="W5" s="10"/>
      <c r="X5" s="10"/>
      <c r="Y5" s="10"/>
      <c r="Z5" s="10"/>
      <c r="AA5" s="10"/>
      <c r="AB5" s="10"/>
      <c r="AC5" s="10"/>
      <c r="AD5" s="10"/>
      <c r="AV5" s="7"/>
    </row>
    <row r="6" spans="1:48" ht="21" customHeight="1" x14ac:dyDescent="0.35">
      <c r="A6" s="64" t="s">
        <v>15</v>
      </c>
      <c r="B6" s="60"/>
      <c r="C6" s="50" t="s">
        <v>16</v>
      </c>
      <c r="D6" s="20">
        <f>+D8+D9+D10+D11+D12</f>
        <v>2384953041</v>
      </c>
      <c r="E6" s="20">
        <f>+E8+E9+E10+E11+E12</f>
        <v>0</v>
      </c>
      <c r="F6" s="20">
        <f>+F8+F9+F10+F11+F12</f>
        <v>144892145.58000001</v>
      </c>
      <c r="G6" s="19">
        <f t="shared" ref="G6:Q6" si="0">G8+G9+G10+G11+G12</f>
        <v>167970277.19</v>
      </c>
      <c r="H6" s="19">
        <f t="shared" si="0"/>
        <v>183962364.41999999</v>
      </c>
      <c r="I6" s="19">
        <f t="shared" si="0"/>
        <v>183541811.39000002</v>
      </c>
      <c r="J6" s="19">
        <f t="shared" si="0"/>
        <v>132398518.53</v>
      </c>
      <c r="K6" s="19">
        <f t="shared" si="0"/>
        <v>204594500.92000002</v>
      </c>
      <c r="L6" s="19">
        <f t="shared" si="0"/>
        <v>271785950.44999999</v>
      </c>
      <c r="M6" s="19">
        <f t="shared" si="0"/>
        <v>185567749.95000002</v>
      </c>
      <c r="N6" s="20">
        <f>+F6+G6+H6+J6+K6+L6+M6+I6+O6+P6+Q6</f>
        <v>1474713318.4300001</v>
      </c>
      <c r="O6" s="19">
        <f t="shared" si="0"/>
        <v>0</v>
      </c>
      <c r="P6" s="19">
        <f t="shared" si="0"/>
        <v>0</v>
      </c>
      <c r="Q6" s="19">
        <f t="shared" si="0"/>
        <v>0</v>
      </c>
      <c r="R6" s="3"/>
      <c r="S6" s="11"/>
      <c r="U6" s="12"/>
      <c r="AV6" s="7"/>
    </row>
    <row r="7" spans="1:48" ht="3.6" customHeight="1" x14ac:dyDescent="0.35">
      <c r="A7" s="65"/>
      <c r="B7" s="61"/>
      <c r="C7" s="50"/>
      <c r="D7" s="20"/>
      <c r="E7" s="20"/>
      <c r="F7" s="20"/>
      <c r="G7" s="19"/>
      <c r="H7" s="19"/>
      <c r="I7" s="19"/>
      <c r="J7" s="19"/>
      <c r="K7" s="19"/>
      <c r="L7" s="19"/>
      <c r="M7" s="19"/>
      <c r="N7" s="20"/>
      <c r="O7" s="20"/>
      <c r="P7" s="20"/>
      <c r="Q7" s="20"/>
      <c r="R7" s="3"/>
      <c r="S7" s="11"/>
      <c r="U7" s="12"/>
      <c r="AV7" s="7"/>
    </row>
    <row r="8" spans="1:48" ht="18" customHeight="1" x14ac:dyDescent="0.35">
      <c r="A8" s="65"/>
      <c r="B8" s="62" t="s">
        <v>17</v>
      </c>
      <c r="C8" s="51" t="s">
        <v>18</v>
      </c>
      <c r="D8" s="52">
        <v>1579926877</v>
      </c>
      <c r="E8" s="52">
        <v>105000000</v>
      </c>
      <c r="F8" s="52">
        <v>127418953.5</v>
      </c>
      <c r="G8" s="21">
        <v>132732489.53</v>
      </c>
      <c r="H8" s="21">
        <v>143444376.78</v>
      </c>
      <c r="I8" s="21">
        <v>132193604.77</v>
      </c>
      <c r="J8" s="21">
        <v>131798518.53</v>
      </c>
      <c r="K8" s="21">
        <v>154672326.27000001</v>
      </c>
      <c r="L8" s="21">
        <f>121361109.56+6133249+4457465.55+984156.89+6875715</f>
        <v>139811696</v>
      </c>
      <c r="M8" s="21">
        <v>133220927.12</v>
      </c>
      <c r="N8" s="22">
        <f>+F8+G8+H8+I8+J8+K8+L8+M8+O8+P8+Q8</f>
        <v>1095292892.5</v>
      </c>
      <c r="O8" s="21">
        <v>0</v>
      </c>
      <c r="P8" s="21">
        <v>0</v>
      </c>
      <c r="Q8" s="21">
        <v>0</v>
      </c>
      <c r="R8" s="3"/>
      <c r="S8" s="11"/>
      <c r="AV8" s="7"/>
    </row>
    <row r="9" spans="1:48" ht="18" customHeight="1" x14ac:dyDescent="0.35">
      <c r="A9" s="65"/>
      <c r="B9" s="62" t="s">
        <v>19</v>
      </c>
      <c r="C9" s="51" t="s">
        <v>20</v>
      </c>
      <c r="D9" s="52">
        <v>303029045</v>
      </c>
      <c r="E9" s="52">
        <v>0</v>
      </c>
      <c r="F9" s="52">
        <v>16486973</v>
      </c>
      <c r="G9" s="21">
        <v>17775330</v>
      </c>
      <c r="H9" s="21">
        <v>23823754.32</v>
      </c>
      <c r="I9" s="21">
        <v>33700493.850000001</v>
      </c>
      <c r="J9" s="21">
        <v>0</v>
      </c>
      <c r="K9" s="21">
        <v>29098012.75</v>
      </c>
      <c r="L9" s="21">
        <f>19122370.25+9938999.69+7653300</f>
        <v>36714669.939999998</v>
      </c>
      <c r="M9" s="21">
        <v>35396831.460000001</v>
      </c>
      <c r="N9" s="22">
        <f t="shared" ref="N9:N12" si="1">+F9+G9+H9+I9+J9+K9+L9+M9+O9+P9+Q9</f>
        <v>192996065.32000002</v>
      </c>
      <c r="O9" s="21">
        <v>0</v>
      </c>
      <c r="P9" s="21">
        <v>0</v>
      </c>
      <c r="Q9" s="21">
        <v>0</v>
      </c>
      <c r="R9" s="3"/>
      <c r="S9" s="11"/>
      <c r="AV9" s="7"/>
    </row>
    <row r="10" spans="1:48" ht="18" customHeight="1" x14ac:dyDescent="0.35">
      <c r="A10" s="65"/>
      <c r="B10" s="62" t="s">
        <v>21</v>
      </c>
      <c r="C10" s="51" t="s">
        <v>161</v>
      </c>
      <c r="D10" s="52">
        <v>8000000</v>
      </c>
      <c r="E10" s="52">
        <v>0</v>
      </c>
      <c r="F10" s="52">
        <v>698500</v>
      </c>
      <c r="G10" s="21">
        <v>715900</v>
      </c>
      <c r="H10" s="21">
        <v>709400</v>
      </c>
      <c r="I10" s="21">
        <v>742650</v>
      </c>
      <c r="J10" s="21">
        <v>600000</v>
      </c>
      <c r="K10" s="21">
        <v>742650</v>
      </c>
      <c r="L10" s="21">
        <v>748650</v>
      </c>
      <c r="M10" s="21">
        <v>0</v>
      </c>
      <c r="N10" s="22">
        <f t="shared" si="1"/>
        <v>4957750</v>
      </c>
      <c r="O10" s="21">
        <v>0</v>
      </c>
      <c r="P10" s="21">
        <v>0</v>
      </c>
      <c r="Q10" s="21">
        <v>0</v>
      </c>
      <c r="R10" s="3"/>
      <c r="S10" s="11"/>
      <c r="AV10" s="7"/>
    </row>
    <row r="11" spans="1:48" ht="18" customHeight="1" x14ac:dyDescent="0.35">
      <c r="A11" s="65"/>
      <c r="B11" s="62" t="s">
        <v>22</v>
      </c>
      <c r="C11" s="51" t="s">
        <v>118</v>
      </c>
      <c r="D11" s="52">
        <v>285893630</v>
      </c>
      <c r="E11" s="52">
        <v>-105000000</v>
      </c>
      <c r="F11" s="52">
        <v>287719.08</v>
      </c>
      <c r="G11" s="21">
        <v>79000</v>
      </c>
      <c r="H11" s="21">
        <v>153000</v>
      </c>
      <c r="I11" s="21">
        <v>74500</v>
      </c>
      <c r="J11" s="21">
        <v>0</v>
      </c>
      <c r="K11" s="21">
        <v>3371912.5</v>
      </c>
      <c r="L11" s="21">
        <f>587500+61709126.01</f>
        <v>62296626.009999998</v>
      </c>
      <c r="M11" s="21">
        <v>687000</v>
      </c>
      <c r="N11" s="22">
        <f t="shared" si="1"/>
        <v>66949757.589999996</v>
      </c>
      <c r="O11" s="21">
        <v>0</v>
      </c>
      <c r="P11" s="21">
        <v>0</v>
      </c>
      <c r="Q11" s="21">
        <v>0</v>
      </c>
      <c r="R11" s="3"/>
      <c r="S11" s="11"/>
      <c r="AV11" s="7"/>
    </row>
    <row r="12" spans="1:48" ht="16.5" customHeight="1" x14ac:dyDescent="0.35">
      <c r="A12" s="65"/>
      <c r="B12" s="62" t="s">
        <v>23</v>
      </c>
      <c r="C12" s="51" t="s">
        <v>119</v>
      </c>
      <c r="D12" s="52">
        <v>208103489</v>
      </c>
      <c r="E12" s="52">
        <v>0</v>
      </c>
      <c r="F12" s="52">
        <v>0</v>
      </c>
      <c r="G12" s="21">
        <v>16667557.66</v>
      </c>
      <c r="H12" s="21">
        <v>15831833.32</v>
      </c>
      <c r="I12" s="21">
        <v>16830562.77</v>
      </c>
      <c r="J12" s="21">
        <v>0</v>
      </c>
      <c r="K12" s="21">
        <v>16709599.4</v>
      </c>
      <c r="L12" s="21">
        <f>15945719.33+6629775.23+8765473.38+873340.56</f>
        <v>32214308.500000004</v>
      </c>
      <c r="M12" s="21">
        <v>16262991.369999999</v>
      </c>
      <c r="N12" s="22">
        <f t="shared" si="1"/>
        <v>114516853.02000001</v>
      </c>
      <c r="O12" s="21">
        <v>0</v>
      </c>
      <c r="P12" s="21">
        <v>0</v>
      </c>
      <c r="Q12" s="21">
        <v>0</v>
      </c>
      <c r="R12" s="3"/>
      <c r="S12" s="11"/>
      <c r="AV12" s="7"/>
    </row>
    <row r="13" spans="1:48" ht="10.5" hidden="1" customHeight="1" x14ac:dyDescent="0.35">
      <c r="A13" s="65"/>
      <c r="B13" s="61"/>
      <c r="C13" s="51"/>
      <c r="D13" s="52"/>
      <c r="E13" s="52"/>
      <c r="F13" s="52"/>
      <c r="G13" s="21"/>
      <c r="H13" s="21"/>
      <c r="I13" s="21"/>
      <c r="J13" s="21"/>
      <c r="K13" s="21"/>
      <c r="L13" s="21"/>
      <c r="M13" s="21"/>
      <c r="N13" s="22"/>
      <c r="O13" s="22"/>
      <c r="P13" s="22"/>
      <c r="Q13" s="22"/>
      <c r="R13" s="3"/>
      <c r="S13" s="11"/>
      <c r="AV13" s="7"/>
    </row>
    <row r="14" spans="1:48" ht="21" customHeight="1" x14ac:dyDescent="0.35">
      <c r="A14" s="64" t="s">
        <v>24</v>
      </c>
      <c r="B14" s="61"/>
      <c r="C14" s="50" t="s">
        <v>25</v>
      </c>
      <c r="D14" s="24">
        <f>+D16+D17+D18+D19+D20+D21+D22+D23+D24</f>
        <v>327000000</v>
      </c>
      <c r="E14" s="24">
        <f>+E16+E17+E18+E19+E20+E21+E22+E23+E24</f>
        <v>16000000</v>
      </c>
      <c r="F14" s="24">
        <f>+F16+F17+F18+F19+F20+F21+F22+F23+F24</f>
        <v>9309313.1400000006</v>
      </c>
      <c r="G14" s="23">
        <f t="shared" ref="G14:Q14" si="2">G16+G17+G18+G19+G20+G21+G22+G23+G24</f>
        <v>18212065.199999999</v>
      </c>
      <c r="H14" s="23">
        <f t="shared" si="2"/>
        <v>24966977.66</v>
      </c>
      <c r="I14" s="23">
        <f>I16+I17+I18+I19+I20+I21+I22+I23+I24</f>
        <v>18272254.439999998</v>
      </c>
      <c r="J14" s="23">
        <f t="shared" si="2"/>
        <v>16613415.629999997</v>
      </c>
      <c r="K14" s="23">
        <f t="shared" si="2"/>
        <v>20110179.810000002</v>
      </c>
      <c r="L14" s="23">
        <f t="shared" si="2"/>
        <v>25374462.039999999</v>
      </c>
      <c r="M14" s="23">
        <f t="shared" si="2"/>
        <v>23107832.620000001</v>
      </c>
      <c r="N14" s="20">
        <f>+F14+G14+H14+I14+J14+K14+L14+M14+O14+P14+Q14</f>
        <v>155966500.53999999</v>
      </c>
      <c r="O14" s="23">
        <f t="shared" si="2"/>
        <v>0</v>
      </c>
      <c r="P14" s="23">
        <f t="shared" si="2"/>
        <v>0</v>
      </c>
      <c r="Q14" s="23">
        <f t="shared" si="2"/>
        <v>0</v>
      </c>
      <c r="R14" s="3"/>
      <c r="S14" s="11"/>
      <c r="AV14" s="7"/>
    </row>
    <row r="15" spans="1:48" ht="2.25" customHeight="1" x14ac:dyDescent="0.35">
      <c r="A15" s="65"/>
      <c r="B15" s="61"/>
      <c r="C15" s="50"/>
      <c r="D15" s="24"/>
      <c r="E15" s="24"/>
      <c r="F15" s="24"/>
      <c r="G15" s="23"/>
      <c r="H15" s="23"/>
      <c r="I15" s="23"/>
      <c r="J15" s="23"/>
      <c r="K15" s="23"/>
      <c r="L15" s="23"/>
      <c r="M15" s="23"/>
      <c r="N15" s="24"/>
      <c r="O15" s="24"/>
      <c r="P15" s="24"/>
      <c r="Q15" s="24"/>
      <c r="R15" s="3"/>
      <c r="S15" s="11"/>
      <c r="AV15" s="7"/>
    </row>
    <row r="16" spans="1:48" ht="17.45" customHeight="1" x14ac:dyDescent="0.35">
      <c r="A16" s="65"/>
      <c r="B16" s="62" t="s">
        <v>26</v>
      </c>
      <c r="C16" s="51" t="s">
        <v>27</v>
      </c>
      <c r="D16" s="52">
        <v>75700000</v>
      </c>
      <c r="E16" s="52">
        <v>11800000</v>
      </c>
      <c r="F16" s="52">
        <v>1847430.22</v>
      </c>
      <c r="G16" s="21">
        <v>6973125.0300000003</v>
      </c>
      <c r="H16" s="21">
        <v>9476846.5999999996</v>
      </c>
      <c r="I16" s="21">
        <v>7323151.9900000002</v>
      </c>
      <c r="J16" s="21">
        <v>7302852.9299999997</v>
      </c>
      <c r="K16" s="21">
        <v>7115187.1900000004</v>
      </c>
      <c r="L16" s="21">
        <v>7504632.6299999999</v>
      </c>
      <c r="M16" s="21">
        <v>7186583.1799999997</v>
      </c>
      <c r="N16" s="22">
        <f>+F16+G16+H16+I16+J16+K16+L16+M16+O16+P16+Q16</f>
        <v>54729809.770000003</v>
      </c>
      <c r="O16" s="21">
        <v>0</v>
      </c>
      <c r="P16" s="21">
        <v>0</v>
      </c>
      <c r="Q16" s="21">
        <v>0</v>
      </c>
      <c r="R16" s="3"/>
      <c r="S16" s="11"/>
      <c r="AV16" s="7"/>
    </row>
    <row r="17" spans="1:48" ht="17.45" customHeight="1" x14ac:dyDescent="0.35">
      <c r="A17" s="65"/>
      <c r="B17" s="63" t="s">
        <v>28</v>
      </c>
      <c r="C17" s="51" t="s">
        <v>120</v>
      </c>
      <c r="D17" s="52">
        <v>30000000</v>
      </c>
      <c r="E17" s="52">
        <v>0</v>
      </c>
      <c r="F17" s="52">
        <v>506649.62</v>
      </c>
      <c r="G17" s="21">
        <v>267336.12</v>
      </c>
      <c r="H17" s="21">
        <v>206591.72</v>
      </c>
      <c r="I17" s="21">
        <v>150000</v>
      </c>
      <c r="J17" s="21">
        <v>234043.72</v>
      </c>
      <c r="K17" s="21">
        <v>407901.28</v>
      </c>
      <c r="L17" s="21">
        <v>150000</v>
      </c>
      <c r="M17" s="21">
        <v>150000</v>
      </c>
      <c r="N17" s="22">
        <f t="shared" ref="N17:N24" si="3">+F17+G17+H17+I17+J17+K17+L17+M17+O17+P17+Q17</f>
        <v>2072522.46</v>
      </c>
      <c r="O17" s="21">
        <v>0</v>
      </c>
      <c r="P17" s="21">
        <v>0</v>
      </c>
      <c r="Q17" s="21">
        <v>0</v>
      </c>
      <c r="R17" s="3"/>
      <c r="S17" s="11"/>
      <c r="AV17" s="7"/>
    </row>
    <row r="18" spans="1:48" ht="17.45" customHeight="1" x14ac:dyDescent="0.35">
      <c r="A18" s="65"/>
      <c r="B18" s="62" t="s">
        <v>29</v>
      </c>
      <c r="C18" s="51" t="s">
        <v>30</v>
      </c>
      <c r="D18" s="52">
        <v>16500000</v>
      </c>
      <c r="E18" s="52">
        <v>2000000</v>
      </c>
      <c r="F18" s="52">
        <v>150800</v>
      </c>
      <c r="G18" s="21">
        <v>552032</v>
      </c>
      <c r="H18" s="21">
        <v>1619041</v>
      </c>
      <c r="I18" s="21">
        <v>940063</v>
      </c>
      <c r="J18" s="21">
        <v>886039</v>
      </c>
      <c r="K18" s="21">
        <v>1689853.01</v>
      </c>
      <c r="L18" s="21">
        <v>2690190.12</v>
      </c>
      <c r="M18" s="21">
        <v>1525473.25</v>
      </c>
      <c r="N18" s="22">
        <f t="shared" si="3"/>
        <v>10053491.379999999</v>
      </c>
      <c r="O18" s="21">
        <v>0</v>
      </c>
      <c r="P18" s="21">
        <v>0</v>
      </c>
      <c r="Q18" s="21">
        <v>0</v>
      </c>
      <c r="R18" s="3"/>
      <c r="S18" s="11"/>
      <c r="AV18" s="7"/>
    </row>
    <row r="19" spans="1:48" ht="17.45" customHeight="1" x14ac:dyDescent="0.35">
      <c r="A19" s="65"/>
      <c r="B19" s="62" t="s">
        <v>31</v>
      </c>
      <c r="C19" s="51" t="s">
        <v>32</v>
      </c>
      <c r="D19" s="52">
        <v>14650000</v>
      </c>
      <c r="E19" s="52">
        <v>-4500000</v>
      </c>
      <c r="F19" s="52">
        <v>104426</v>
      </c>
      <c r="G19" s="21">
        <v>107781.04</v>
      </c>
      <c r="H19" s="21">
        <v>209682.73</v>
      </c>
      <c r="I19" s="21">
        <v>242003.28</v>
      </c>
      <c r="J19" s="21">
        <v>357347.22</v>
      </c>
      <c r="K19" s="21">
        <v>646951.98</v>
      </c>
      <c r="L19" s="21">
        <v>845743.61</v>
      </c>
      <c r="M19" s="21">
        <v>221780.98</v>
      </c>
      <c r="N19" s="22">
        <f t="shared" si="3"/>
        <v>2735716.84</v>
      </c>
      <c r="O19" s="21">
        <v>0</v>
      </c>
      <c r="P19" s="21">
        <v>0</v>
      </c>
      <c r="Q19" s="21">
        <v>0</v>
      </c>
      <c r="R19" s="3"/>
      <c r="S19" s="11"/>
      <c r="AV19" s="7"/>
    </row>
    <row r="20" spans="1:48" ht="17.45" customHeight="1" x14ac:dyDescent="0.35">
      <c r="A20" s="65"/>
      <c r="B20" s="62" t="s">
        <v>33</v>
      </c>
      <c r="C20" s="51" t="s">
        <v>34</v>
      </c>
      <c r="D20" s="52">
        <v>13000000</v>
      </c>
      <c r="E20" s="52">
        <v>18000000</v>
      </c>
      <c r="F20" s="52">
        <v>562520</v>
      </c>
      <c r="G20" s="21">
        <v>617118.49</v>
      </c>
      <c r="H20" s="21">
        <v>520058.54</v>
      </c>
      <c r="I20" s="21">
        <v>330710</v>
      </c>
      <c r="J20" s="21">
        <v>344291.6</v>
      </c>
      <c r="K20" s="21">
        <v>681856.71</v>
      </c>
      <c r="L20" s="21">
        <v>436127</v>
      </c>
      <c r="M20" s="21">
        <v>622611.69999999995</v>
      </c>
      <c r="N20" s="22">
        <f t="shared" si="3"/>
        <v>4115294.04</v>
      </c>
      <c r="O20" s="21">
        <v>0</v>
      </c>
      <c r="P20" s="21">
        <v>0</v>
      </c>
      <c r="Q20" s="21">
        <v>0</v>
      </c>
      <c r="R20" s="3"/>
      <c r="S20" s="11"/>
      <c r="AV20" s="7"/>
    </row>
    <row r="21" spans="1:48" ht="17.45" customHeight="1" x14ac:dyDescent="0.35">
      <c r="A21" s="65"/>
      <c r="B21" s="62" t="s">
        <v>35</v>
      </c>
      <c r="C21" s="51" t="s">
        <v>36</v>
      </c>
      <c r="D21" s="52">
        <v>42000000</v>
      </c>
      <c r="E21" s="52">
        <v>0</v>
      </c>
      <c r="F21" s="52">
        <v>76356.91</v>
      </c>
      <c r="G21" s="21">
        <v>3609461.87</v>
      </c>
      <c r="H21" s="21">
        <v>3261931.96</v>
      </c>
      <c r="I21" s="21">
        <v>4825226.3600000003</v>
      </c>
      <c r="J21" s="21">
        <v>3734194.94</v>
      </c>
      <c r="K21" s="21">
        <v>4130357.71</v>
      </c>
      <c r="L21" s="21">
        <v>3846625.34</v>
      </c>
      <c r="M21" s="21">
        <v>3804722.32</v>
      </c>
      <c r="N21" s="22">
        <f t="shared" si="3"/>
        <v>27288877.41</v>
      </c>
      <c r="O21" s="21">
        <v>0</v>
      </c>
      <c r="P21" s="21">
        <v>0</v>
      </c>
      <c r="Q21" s="21">
        <v>0</v>
      </c>
      <c r="R21" s="3"/>
      <c r="S21" s="11"/>
      <c r="AV21" s="7"/>
    </row>
    <row r="22" spans="1:48" ht="39" customHeight="1" x14ac:dyDescent="0.35">
      <c r="A22" s="65"/>
      <c r="B22" s="63" t="s">
        <v>37</v>
      </c>
      <c r="C22" s="51" t="s">
        <v>121</v>
      </c>
      <c r="D22" s="52">
        <v>29500000</v>
      </c>
      <c r="E22" s="52">
        <v>-1500000</v>
      </c>
      <c r="F22" s="52">
        <v>803827.19</v>
      </c>
      <c r="G22" s="21">
        <v>1505444.36</v>
      </c>
      <c r="H22" s="21">
        <v>1214548.1200000001</v>
      </c>
      <c r="I22" s="21">
        <v>685673.59</v>
      </c>
      <c r="J22" s="21">
        <v>1242857.19</v>
      </c>
      <c r="K22" s="21">
        <v>836737.19</v>
      </c>
      <c r="L22" s="21">
        <v>1270948.02</v>
      </c>
      <c r="M22" s="21">
        <v>2171032.31</v>
      </c>
      <c r="N22" s="22">
        <f t="shared" si="3"/>
        <v>9731067.9699999988</v>
      </c>
      <c r="O22" s="21">
        <v>0</v>
      </c>
      <c r="P22" s="21">
        <v>0</v>
      </c>
      <c r="Q22" s="21">
        <v>0</v>
      </c>
      <c r="R22" s="3"/>
      <c r="S22" s="11"/>
      <c r="AV22" s="7"/>
    </row>
    <row r="23" spans="1:48" ht="32.450000000000003" customHeight="1" x14ac:dyDescent="0.35">
      <c r="A23" s="65"/>
      <c r="B23" s="63" t="s">
        <v>38</v>
      </c>
      <c r="C23" s="51" t="s">
        <v>122</v>
      </c>
      <c r="D23" s="52">
        <v>35650000</v>
      </c>
      <c r="E23" s="52">
        <v>10200000</v>
      </c>
      <c r="F23" s="52">
        <v>1849339.81</v>
      </c>
      <c r="G23" s="21">
        <v>2033885.61</v>
      </c>
      <c r="H23" s="21">
        <v>6638937.9699999997</v>
      </c>
      <c r="I23" s="21">
        <v>2679109.66</v>
      </c>
      <c r="J23" s="21">
        <v>1761840.25</v>
      </c>
      <c r="K23" s="21">
        <v>3185144.84</v>
      </c>
      <c r="L23" s="21">
        <f>2760031.81+645149.66+3636168.44</f>
        <v>7041349.9100000001</v>
      </c>
      <c r="M23" s="21">
        <v>4250367.83</v>
      </c>
      <c r="N23" s="22">
        <f t="shared" si="3"/>
        <v>29439975.880000003</v>
      </c>
      <c r="O23" s="21">
        <v>0</v>
      </c>
      <c r="P23" s="21">
        <v>0</v>
      </c>
      <c r="Q23" s="21">
        <v>0</v>
      </c>
      <c r="R23" s="3"/>
      <c r="S23" s="11"/>
      <c r="AV23" s="7"/>
    </row>
    <row r="24" spans="1:48" ht="18" customHeight="1" x14ac:dyDescent="0.35">
      <c r="A24" s="65"/>
      <c r="B24" s="62" t="s">
        <v>39</v>
      </c>
      <c r="C24" s="51" t="s">
        <v>123</v>
      </c>
      <c r="D24" s="52">
        <v>70000000</v>
      </c>
      <c r="E24" s="52">
        <v>-20000000</v>
      </c>
      <c r="F24" s="52">
        <v>3407963.39</v>
      </c>
      <c r="G24" s="21">
        <v>2545880.6800000002</v>
      </c>
      <c r="H24" s="21">
        <v>1819339.02</v>
      </c>
      <c r="I24" s="21">
        <v>1096316.56</v>
      </c>
      <c r="J24" s="21">
        <v>749948.78</v>
      </c>
      <c r="K24" s="21">
        <v>1416189.9</v>
      </c>
      <c r="L24" s="21">
        <f>1586924.67+1920.74</f>
        <v>1588845.41</v>
      </c>
      <c r="M24" s="21">
        <v>3175261.05</v>
      </c>
      <c r="N24" s="22">
        <f t="shared" si="3"/>
        <v>15799744.789999999</v>
      </c>
      <c r="O24" s="21">
        <v>0</v>
      </c>
      <c r="P24" s="21">
        <v>0</v>
      </c>
      <c r="Q24" s="21">
        <v>0</v>
      </c>
      <c r="R24" s="3"/>
      <c r="S24" s="11"/>
      <c r="AV24" s="7"/>
    </row>
    <row r="25" spans="1:48" ht="4.9000000000000004" customHeight="1" x14ac:dyDescent="0.35">
      <c r="A25" s="65"/>
      <c r="B25" s="61"/>
      <c r="C25" s="51"/>
      <c r="D25" s="52"/>
      <c r="E25" s="52"/>
      <c r="F25" s="52"/>
      <c r="G25" s="21"/>
      <c r="H25" s="21"/>
      <c r="I25" s="21"/>
      <c r="J25" s="21"/>
      <c r="K25" s="21"/>
      <c r="L25" s="21"/>
      <c r="M25" s="21"/>
      <c r="N25" s="22"/>
      <c r="O25" s="22"/>
      <c r="P25" s="22"/>
      <c r="Q25" s="22"/>
      <c r="R25" s="3"/>
      <c r="S25" s="11"/>
      <c r="AV25" s="7"/>
    </row>
    <row r="26" spans="1:48" ht="21" customHeight="1" x14ac:dyDescent="0.35">
      <c r="A26" s="64" t="s">
        <v>40</v>
      </c>
      <c r="B26" s="61"/>
      <c r="C26" s="50" t="s">
        <v>41</v>
      </c>
      <c r="D26" s="19">
        <f>D28+D29+D30+D31+D32+D33+D34+D35+D36</f>
        <v>186250000</v>
      </c>
      <c r="E26" s="19">
        <f>E28+E29+E30+E31+E32+E33+E34+E35+E36</f>
        <v>0</v>
      </c>
      <c r="F26" s="19">
        <f>F28+F29+F30+F31+F32+F33+F34+F35+F36</f>
        <v>7745238.7999999989</v>
      </c>
      <c r="G26" s="19">
        <f>G28+G29+G30+G31+G32+G33+G34+G35+G36</f>
        <v>4739614.0600000005</v>
      </c>
      <c r="H26" s="19">
        <f t="shared" ref="H26:Q26" si="4">H28+H29+H30+H31+H32+H33+H34+H35+H36</f>
        <v>8458477.1300000008</v>
      </c>
      <c r="I26" s="19">
        <f t="shared" si="4"/>
        <v>5652087.6699999999</v>
      </c>
      <c r="J26" s="19">
        <f t="shared" si="4"/>
        <v>6985114.7400000002</v>
      </c>
      <c r="K26" s="19">
        <f t="shared" si="4"/>
        <v>9770097.629999999</v>
      </c>
      <c r="L26" s="19">
        <f t="shared" si="4"/>
        <v>3283552.5</v>
      </c>
      <c r="M26" s="19">
        <f t="shared" si="4"/>
        <v>7810477.8200000003</v>
      </c>
      <c r="N26" s="20">
        <f>+F26+G26+H26+I26+J26+K26+L26+M26+O26+P26+Q26</f>
        <v>54444660.350000001</v>
      </c>
      <c r="O26" s="19">
        <f t="shared" si="4"/>
        <v>0</v>
      </c>
      <c r="P26" s="19">
        <f t="shared" si="4"/>
        <v>0</v>
      </c>
      <c r="Q26" s="19">
        <f t="shared" si="4"/>
        <v>0</v>
      </c>
      <c r="R26" s="3"/>
      <c r="S26" s="11"/>
      <c r="AV26" s="7"/>
    </row>
    <row r="27" spans="1:48" ht="7.15" customHeight="1" x14ac:dyDescent="0.35">
      <c r="A27" s="65"/>
      <c r="B27" s="61"/>
      <c r="C27" s="50"/>
      <c r="D27" s="20"/>
      <c r="E27" s="20"/>
      <c r="F27" s="20"/>
      <c r="G27" s="19"/>
      <c r="H27" s="19"/>
      <c r="I27" s="19"/>
      <c r="J27" s="19"/>
      <c r="K27" s="19"/>
      <c r="L27" s="19"/>
      <c r="M27" s="19"/>
      <c r="N27" s="20"/>
      <c r="O27" s="24"/>
      <c r="P27" s="24"/>
      <c r="Q27" s="24"/>
      <c r="R27" s="3"/>
      <c r="S27" s="11"/>
      <c r="AV27" s="7"/>
    </row>
    <row r="28" spans="1:48" ht="31.15" customHeight="1" x14ac:dyDescent="0.35">
      <c r="A28" s="65"/>
      <c r="B28" s="62" t="s">
        <v>42</v>
      </c>
      <c r="C28" s="51" t="s">
        <v>43</v>
      </c>
      <c r="D28" s="52">
        <v>0</v>
      </c>
      <c r="E28" s="52">
        <v>0</v>
      </c>
      <c r="F28" s="52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2">
        <f>+F28+G28+H28+I28+J28+K28+L28+M28+O28+P28+Q28</f>
        <v>0</v>
      </c>
      <c r="O28" s="21">
        <v>0</v>
      </c>
      <c r="P28" s="21">
        <v>0</v>
      </c>
      <c r="Q28" s="21">
        <v>0</v>
      </c>
      <c r="R28" s="3"/>
      <c r="S28" s="11"/>
      <c r="AV28" s="7"/>
    </row>
    <row r="29" spans="1:48" ht="18.600000000000001" customHeight="1" x14ac:dyDescent="0.35">
      <c r="A29" s="65"/>
      <c r="B29" s="62" t="s">
        <v>44</v>
      </c>
      <c r="C29" s="51" t="s">
        <v>45</v>
      </c>
      <c r="D29" s="52">
        <v>12000000</v>
      </c>
      <c r="E29" s="52">
        <v>0</v>
      </c>
      <c r="F29" s="52">
        <v>0</v>
      </c>
      <c r="G29" s="21">
        <v>3400</v>
      </c>
      <c r="H29" s="21">
        <v>0</v>
      </c>
      <c r="I29" s="21">
        <v>21027.599999999999</v>
      </c>
      <c r="J29" s="21">
        <v>0</v>
      </c>
      <c r="K29" s="21">
        <v>630062.39</v>
      </c>
      <c r="L29" s="21">
        <v>0</v>
      </c>
      <c r="M29" s="21">
        <v>0</v>
      </c>
      <c r="N29" s="22">
        <f t="shared" ref="N29:N36" si="5">+F29+G29+H29+I29+J29+K29+L29+M29+O29+P29+Q29</f>
        <v>654489.99</v>
      </c>
      <c r="O29" s="21">
        <v>0</v>
      </c>
      <c r="P29" s="21">
        <v>0</v>
      </c>
      <c r="Q29" s="21">
        <v>0</v>
      </c>
      <c r="R29" s="3"/>
      <c r="S29" s="11"/>
      <c r="AV29" s="7"/>
    </row>
    <row r="30" spans="1:48" ht="18.600000000000001" customHeight="1" x14ac:dyDescent="0.35">
      <c r="A30" s="65"/>
      <c r="B30" s="62" t="s">
        <v>46</v>
      </c>
      <c r="C30" s="51" t="s">
        <v>124</v>
      </c>
      <c r="D30" s="52">
        <v>25500000</v>
      </c>
      <c r="E30" s="52">
        <v>0</v>
      </c>
      <c r="F30" s="52">
        <v>7680</v>
      </c>
      <c r="G30" s="21">
        <f>2191+16123.95</f>
        <v>18314.95</v>
      </c>
      <c r="H30" s="21">
        <f>122750.83+111433.52</f>
        <v>234184.35</v>
      </c>
      <c r="I30" s="21">
        <f>1024879+97936.56</f>
        <v>1122815.56</v>
      </c>
      <c r="J30" s="21">
        <f>121406.96+395890</f>
        <v>517296.96</v>
      </c>
      <c r="K30" s="21">
        <f>15788.4+223161.5</f>
        <v>238949.9</v>
      </c>
      <c r="L30" s="21">
        <v>185743.01</v>
      </c>
      <c r="M30" s="21">
        <v>786692.45</v>
      </c>
      <c r="N30" s="22">
        <f t="shared" si="5"/>
        <v>3111677.1800000006</v>
      </c>
      <c r="O30" s="21">
        <v>0</v>
      </c>
      <c r="P30" s="21">
        <v>0</v>
      </c>
      <c r="Q30" s="21">
        <v>0</v>
      </c>
      <c r="R30" s="3"/>
      <c r="S30" s="11"/>
      <c r="AV30" s="7"/>
    </row>
    <row r="31" spans="1:48" ht="18.600000000000001" customHeight="1" x14ac:dyDescent="0.35">
      <c r="A31" s="65"/>
      <c r="B31" s="62" t="s">
        <v>47</v>
      </c>
      <c r="C31" s="51" t="s">
        <v>48</v>
      </c>
      <c r="D31" s="52">
        <v>7500000</v>
      </c>
      <c r="E31" s="52">
        <v>0</v>
      </c>
      <c r="F31" s="52">
        <v>759762</v>
      </c>
      <c r="G31" s="21">
        <v>8624.36</v>
      </c>
      <c r="H31" s="21">
        <v>42795.11</v>
      </c>
      <c r="I31" s="21">
        <v>131973.54</v>
      </c>
      <c r="J31" s="21">
        <v>110894.61</v>
      </c>
      <c r="K31" s="21">
        <v>152628.45000000001</v>
      </c>
      <c r="L31" s="21">
        <v>24347.49</v>
      </c>
      <c r="M31" s="21">
        <v>142425.19</v>
      </c>
      <c r="N31" s="22">
        <f t="shared" si="5"/>
        <v>1373450.75</v>
      </c>
      <c r="O31" s="21">
        <v>0</v>
      </c>
      <c r="P31" s="21">
        <v>0</v>
      </c>
      <c r="Q31" s="21">
        <v>0</v>
      </c>
      <c r="R31" s="1"/>
      <c r="AV31" s="7"/>
    </row>
    <row r="32" spans="1:48" ht="18.600000000000001" customHeight="1" x14ac:dyDescent="0.35">
      <c r="A32" s="65"/>
      <c r="B32" s="62" t="s">
        <v>49</v>
      </c>
      <c r="C32" s="51" t="s">
        <v>125</v>
      </c>
      <c r="D32" s="52">
        <v>4000000</v>
      </c>
      <c r="E32" s="52">
        <v>0</v>
      </c>
      <c r="F32" s="52">
        <v>46197.8</v>
      </c>
      <c r="G32" s="21">
        <v>70208</v>
      </c>
      <c r="H32" s="21">
        <v>244779.28</v>
      </c>
      <c r="I32" s="21">
        <v>218257.14</v>
      </c>
      <c r="J32" s="21">
        <v>4600</v>
      </c>
      <c r="K32" s="21">
        <v>249464.87</v>
      </c>
      <c r="L32" s="21">
        <v>189167.03</v>
      </c>
      <c r="M32" s="21">
        <v>136212.23000000001</v>
      </c>
      <c r="N32" s="22">
        <f t="shared" si="5"/>
        <v>1158886.3500000001</v>
      </c>
      <c r="O32" s="21">
        <v>0</v>
      </c>
      <c r="P32" s="21">
        <v>0</v>
      </c>
      <c r="Q32" s="21">
        <v>0</v>
      </c>
      <c r="R32" s="1"/>
      <c r="AV32" s="7"/>
    </row>
    <row r="33" spans="1:48" ht="22.15" customHeight="1" x14ac:dyDescent="0.35">
      <c r="A33" s="65"/>
      <c r="B33" s="62" t="s">
        <v>50</v>
      </c>
      <c r="C33" s="51" t="s">
        <v>126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2">
        <f t="shared" si="5"/>
        <v>0</v>
      </c>
      <c r="O33" s="21">
        <v>0</v>
      </c>
      <c r="P33" s="21">
        <v>0</v>
      </c>
      <c r="Q33" s="21">
        <v>0</v>
      </c>
      <c r="R33" s="1"/>
      <c r="AV33" s="7"/>
    </row>
    <row r="34" spans="1:48" ht="37.9" customHeight="1" x14ac:dyDescent="0.35">
      <c r="A34" s="65"/>
      <c r="B34" s="62" t="s">
        <v>51</v>
      </c>
      <c r="C34" s="51" t="s">
        <v>127</v>
      </c>
      <c r="D34" s="52">
        <v>77000000</v>
      </c>
      <c r="E34" s="52">
        <v>0</v>
      </c>
      <c r="F34" s="52">
        <v>4641792.0199999996</v>
      </c>
      <c r="G34" s="21">
        <v>3455896</v>
      </c>
      <c r="H34" s="21">
        <v>5835464.7400000002</v>
      </c>
      <c r="I34" s="21">
        <v>3322877.75</v>
      </c>
      <c r="J34" s="21">
        <v>4044175.98</v>
      </c>
      <c r="K34" s="21">
        <v>7957644</v>
      </c>
      <c r="L34" s="21">
        <v>669718.12</v>
      </c>
      <c r="M34" s="21">
        <v>5372417.54</v>
      </c>
      <c r="N34" s="22">
        <f t="shared" si="5"/>
        <v>35299986.149999999</v>
      </c>
      <c r="O34" s="21">
        <v>0</v>
      </c>
      <c r="P34" s="21">
        <v>0</v>
      </c>
      <c r="Q34" s="21">
        <v>0</v>
      </c>
      <c r="R34" s="1"/>
      <c r="AV34" s="7"/>
    </row>
    <row r="35" spans="1:48" ht="35.450000000000003" customHeight="1" x14ac:dyDescent="0.35">
      <c r="A35" s="65"/>
      <c r="B35" s="62" t="s">
        <v>52</v>
      </c>
      <c r="C35" s="51" t="s">
        <v>53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2">
        <f t="shared" si="5"/>
        <v>0</v>
      </c>
      <c r="O35" s="21">
        <v>0</v>
      </c>
      <c r="P35" s="21">
        <v>0</v>
      </c>
      <c r="Q35" s="21">
        <v>0</v>
      </c>
      <c r="R35" s="1"/>
      <c r="AV35" s="7"/>
    </row>
    <row r="36" spans="1:48" ht="21" customHeight="1" x14ac:dyDescent="0.35">
      <c r="A36" s="65"/>
      <c r="B36" s="62" t="s">
        <v>54</v>
      </c>
      <c r="C36" s="51" t="s">
        <v>55</v>
      </c>
      <c r="D36" s="52">
        <v>60250000</v>
      </c>
      <c r="E36" s="52">
        <v>0</v>
      </c>
      <c r="F36" s="52">
        <v>2289806.98</v>
      </c>
      <c r="G36" s="21">
        <v>1183170.75</v>
      </c>
      <c r="H36" s="21">
        <v>2101253.65</v>
      </c>
      <c r="I36" s="21">
        <v>835136.08</v>
      </c>
      <c r="J36" s="21">
        <v>2308147.19</v>
      </c>
      <c r="K36" s="21">
        <v>541348.02</v>
      </c>
      <c r="L36" s="21">
        <v>2214576.85</v>
      </c>
      <c r="M36" s="21">
        <v>1372730.41</v>
      </c>
      <c r="N36" s="22">
        <f t="shared" si="5"/>
        <v>12846169.93</v>
      </c>
      <c r="O36" s="21">
        <v>0</v>
      </c>
      <c r="P36" s="21">
        <v>0</v>
      </c>
      <c r="Q36" s="21">
        <v>0</v>
      </c>
      <c r="R36" s="1"/>
      <c r="AV36" s="7"/>
    </row>
    <row r="37" spans="1:48" ht="2.25" customHeight="1" x14ac:dyDescent="0.35">
      <c r="A37" s="65"/>
      <c r="B37" s="62"/>
      <c r="C37" s="51"/>
      <c r="D37" s="52"/>
      <c r="E37" s="52"/>
      <c r="F37" s="52"/>
      <c r="G37" s="21"/>
      <c r="H37" s="21"/>
      <c r="I37" s="21"/>
      <c r="J37" s="21"/>
      <c r="K37" s="21"/>
      <c r="L37" s="21"/>
      <c r="M37" s="21"/>
      <c r="N37" s="22"/>
      <c r="O37" s="22"/>
      <c r="P37" s="22"/>
      <c r="Q37" s="22"/>
      <c r="R37" s="1"/>
      <c r="AV37" s="7"/>
    </row>
    <row r="38" spans="1:48" ht="21" customHeight="1" x14ac:dyDescent="0.35">
      <c r="A38" s="64" t="s">
        <v>56</v>
      </c>
      <c r="B38" s="61"/>
      <c r="C38" s="50" t="s">
        <v>57</v>
      </c>
      <c r="D38" s="19">
        <f t="shared" ref="D38:E38" si="6">D40+D41+D42+D43+D44+D45+D46+D46</f>
        <v>35000000</v>
      </c>
      <c r="E38" s="19">
        <f t="shared" si="6"/>
        <v>2000000</v>
      </c>
      <c r="F38" s="19">
        <f t="shared" ref="F38:Q38" si="7">F40+F41+F42+F43+F44+F45+F46+F46</f>
        <v>2284124</v>
      </c>
      <c r="G38" s="19">
        <f t="shared" si="7"/>
        <v>2146279.7599999998</v>
      </c>
      <c r="H38" s="19">
        <f t="shared" si="7"/>
        <v>2291479.7599999998</v>
      </c>
      <c r="I38" s="19">
        <f t="shared" si="7"/>
        <v>2962729.76</v>
      </c>
      <c r="J38" s="19">
        <f t="shared" si="7"/>
        <v>1747095.38</v>
      </c>
      <c r="K38" s="19">
        <f t="shared" si="7"/>
        <v>3471189.76</v>
      </c>
      <c r="L38" s="19">
        <f t="shared" si="7"/>
        <v>2815669.76</v>
      </c>
      <c r="M38" s="19">
        <f t="shared" si="7"/>
        <v>2321941.42</v>
      </c>
      <c r="N38" s="20">
        <f>+F38+G38+H38+I38+J38+K38+L38+M38+O38+P38+Q38</f>
        <v>20040509.600000001</v>
      </c>
      <c r="O38" s="19">
        <f t="shared" si="7"/>
        <v>0</v>
      </c>
      <c r="P38" s="19">
        <f t="shared" si="7"/>
        <v>0</v>
      </c>
      <c r="Q38" s="19">
        <f t="shared" si="7"/>
        <v>0</v>
      </c>
      <c r="R38" s="3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V38" s="7"/>
    </row>
    <row r="39" spans="1:48" ht="5.45" customHeight="1" x14ac:dyDescent="0.35">
      <c r="A39" s="65"/>
      <c r="B39" s="61"/>
      <c r="C39" s="50"/>
      <c r="D39" s="20"/>
      <c r="E39" s="20"/>
      <c r="F39" s="20"/>
      <c r="G39" s="19"/>
      <c r="H39" s="19"/>
      <c r="I39" s="19"/>
      <c r="J39" s="19"/>
      <c r="K39" s="19"/>
      <c r="L39" s="19"/>
      <c r="M39" s="19"/>
      <c r="N39" s="20"/>
      <c r="O39" s="20"/>
      <c r="P39" s="20"/>
      <c r="Q39" s="20"/>
      <c r="R39" s="3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V39" s="7"/>
    </row>
    <row r="40" spans="1:48" ht="24.75" customHeight="1" x14ac:dyDescent="0.35">
      <c r="A40" s="65"/>
      <c r="B40" s="62" t="s">
        <v>58</v>
      </c>
      <c r="C40" s="51" t="s">
        <v>128</v>
      </c>
      <c r="D40" s="52">
        <v>8600000</v>
      </c>
      <c r="E40" s="52">
        <v>2000000</v>
      </c>
      <c r="F40" s="52">
        <v>831624</v>
      </c>
      <c r="G40" s="21">
        <v>699779.76</v>
      </c>
      <c r="H40" s="21">
        <v>862979.76</v>
      </c>
      <c r="I40" s="21">
        <v>1373169.76</v>
      </c>
      <c r="J40" s="21">
        <v>1747095.38</v>
      </c>
      <c r="K40" s="21">
        <v>1876029.76</v>
      </c>
      <c r="L40" s="21">
        <v>1220229.76</v>
      </c>
      <c r="M40" s="21">
        <v>726781.42</v>
      </c>
      <c r="N40" s="22">
        <f>+F40+G40+H40+I40+J40+K40+L40+M40+O40+P40+Q40</f>
        <v>9337689.5999999996</v>
      </c>
      <c r="O40" s="21">
        <v>0</v>
      </c>
      <c r="P40" s="21">
        <v>0</v>
      </c>
      <c r="Q40" s="21">
        <v>0</v>
      </c>
      <c r="R40" s="3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V40" s="7"/>
    </row>
    <row r="41" spans="1:48" ht="33" customHeight="1" x14ac:dyDescent="0.35">
      <c r="A41" s="65"/>
      <c r="B41" s="62" t="s">
        <v>59</v>
      </c>
      <c r="C41" s="51" t="s">
        <v>129</v>
      </c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53">
        <v>0</v>
      </c>
      <c r="O41" s="21">
        <v>0</v>
      </c>
      <c r="P41" s="21">
        <v>0</v>
      </c>
      <c r="Q41" s="21">
        <v>0</v>
      </c>
      <c r="R41" s="3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V41" s="7"/>
    </row>
    <row r="42" spans="1:48" ht="33.6" customHeight="1" x14ac:dyDescent="0.35">
      <c r="A42" s="65"/>
      <c r="B42" s="62" t="s">
        <v>60</v>
      </c>
      <c r="C42" s="51" t="s">
        <v>130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53">
        <v>0</v>
      </c>
      <c r="O42" s="21">
        <v>0</v>
      </c>
      <c r="P42" s="21">
        <v>0</v>
      </c>
      <c r="Q42" s="21">
        <v>0</v>
      </c>
      <c r="R42" s="3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V42" s="7"/>
    </row>
    <row r="43" spans="1:48" ht="30" customHeight="1" x14ac:dyDescent="0.35">
      <c r="A43" s="65"/>
      <c r="B43" s="62" t="s">
        <v>61</v>
      </c>
      <c r="C43" s="51" t="s">
        <v>131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53">
        <v>0</v>
      </c>
      <c r="O43" s="21">
        <v>0</v>
      </c>
      <c r="P43" s="21">
        <v>0</v>
      </c>
      <c r="Q43" s="21">
        <v>0</v>
      </c>
      <c r="R43" s="3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V43" s="7"/>
    </row>
    <row r="44" spans="1:48" ht="31.9" customHeight="1" x14ac:dyDescent="0.35">
      <c r="A44" s="65"/>
      <c r="B44" s="62" t="s">
        <v>62</v>
      </c>
      <c r="C44" s="51" t="s">
        <v>159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53">
        <v>0</v>
      </c>
      <c r="O44" s="21">
        <v>0</v>
      </c>
      <c r="P44" s="21">
        <v>0</v>
      </c>
      <c r="Q44" s="21">
        <v>0</v>
      </c>
      <c r="R44" s="3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V44" s="7"/>
    </row>
    <row r="45" spans="1:48" ht="27" customHeight="1" x14ac:dyDescent="0.35">
      <c r="A45" s="65"/>
      <c r="B45" s="62" t="s">
        <v>63</v>
      </c>
      <c r="C45" s="51" t="s">
        <v>132</v>
      </c>
      <c r="D45" s="52">
        <v>26400000</v>
      </c>
      <c r="E45" s="52">
        <v>0</v>
      </c>
      <c r="F45" s="52">
        <v>1452500</v>
      </c>
      <c r="G45" s="21">
        <v>1446500</v>
      </c>
      <c r="H45" s="21">
        <v>1428500</v>
      </c>
      <c r="I45" s="21">
        <v>1589560</v>
      </c>
      <c r="J45" s="21">
        <v>0</v>
      </c>
      <c r="K45" s="21">
        <v>1595160</v>
      </c>
      <c r="L45" s="21">
        <v>1595440</v>
      </c>
      <c r="M45" s="21">
        <v>1595160</v>
      </c>
      <c r="N45" s="22">
        <f>+F45+G45+H45+I45+J45+K45+L45+M45+O45+P45+Q45</f>
        <v>10702820</v>
      </c>
      <c r="O45" s="21">
        <v>0</v>
      </c>
      <c r="P45" s="21">
        <v>0</v>
      </c>
      <c r="Q45" s="21">
        <v>0</v>
      </c>
      <c r="R45" s="1"/>
      <c r="AV45" s="7"/>
    </row>
    <row r="46" spans="1:48" ht="30" customHeight="1" x14ac:dyDescent="0.35">
      <c r="A46" s="65"/>
      <c r="B46" s="62" t="s">
        <v>64</v>
      </c>
      <c r="C46" s="51" t="s">
        <v>133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3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V46" s="7"/>
    </row>
    <row r="47" spans="1:48" ht="8.4499999999999993" customHeight="1" x14ac:dyDescent="0.35">
      <c r="A47" s="65"/>
      <c r="B47" s="61"/>
      <c r="C47" s="51"/>
      <c r="D47" s="53"/>
      <c r="E47" s="53"/>
      <c r="F47" s="53"/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53"/>
      <c r="O47" s="21">
        <v>0</v>
      </c>
      <c r="P47" s="21">
        <v>0</v>
      </c>
      <c r="Q47" s="21">
        <v>0</v>
      </c>
      <c r="R47" s="3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V47" s="7"/>
    </row>
    <row r="48" spans="1:48" ht="21" customHeight="1" x14ac:dyDescent="0.35">
      <c r="A48" s="64" t="s">
        <v>65</v>
      </c>
      <c r="B48" s="61"/>
      <c r="C48" s="50" t="s">
        <v>66</v>
      </c>
      <c r="D48" s="55">
        <v>0</v>
      </c>
      <c r="E48" s="55">
        <v>0</v>
      </c>
      <c r="F48" s="55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55">
        <v>0</v>
      </c>
      <c r="O48" s="21">
        <v>0</v>
      </c>
      <c r="P48" s="21">
        <v>0</v>
      </c>
      <c r="Q48" s="21">
        <v>0</v>
      </c>
      <c r="R48" s="1"/>
      <c r="AV48" s="7"/>
    </row>
    <row r="49" spans="1:48" ht="7.15" customHeight="1" x14ac:dyDescent="0.35">
      <c r="A49" s="65"/>
      <c r="B49" s="61"/>
      <c r="C49" s="50"/>
      <c r="D49" s="53"/>
      <c r="E49" s="53"/>
      <c r="F49" s="53"/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  <c r="N49" s="53"/>
      <c r="O49" s="21">
        <v>0</v>
      </c>
      <c r="P49" s="21">
        <v>0</v>
      </c>
      <c r="Q49" s="21">
        <v>0</v>
      </c>
      <c r="R49" s="1"/>
      <c r="AV49" s="7"/>
    </row>
    <row r="50" spans="1:48" ht="28.9" customHeight="1" x14ac:dyDescent="0.35">
      <c r="A50" s="65"/>
      <c r="B50" s="62" t="s">
        <v>67</v>
      </c>
      <c r="C50" s="51" t="s">
        <v>134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1"/>
      <c r="AV50" s="7"/>
    </row>
    <row r="51" spans="1:48" ht="33" customHeight="1" x14ac:dyDescent="0.35">
      <c r="A51" s="65"/>
      <c r="B51" s="62" t="s">
        <v>68</v>
      </c>
      <c r="C51" s="51" t="s">
        <v>135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1"/>
      <c r="AV51" s="7"/>
    </row>
    <row r="52" spans="1:48" ht="34.15" customHeight="1" x14ac:dyDescent="0.35">
      <c r="A52" s="65"/>
      <c r="B52" s="62" t="s">
        <v>69</v>
      </c>
      <c r="C52" s="51" t="s">
        <v>136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4"/>
      <c r="AV52" s="7"/>
    </row>
    <row r="53" spans="1:48" ht="31.15" customHeight="1" x14ac:dyDescent="0.35">
      <c r="A53" s="65"/>
      <c r="B53" s="62" t="s">
        <v>70</v>
      </c>
      <c r="C53" s="51" t="s">
        <v>137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1"/>
      <c r="AV53" s="7"/>
    </row>
    <row r="54" spans="1:48" ht="33" customHeight="1" x14ac:dyDescent="0.35">
      <c r="A54" s="65"/>
      <c r="B54" s="62" t="s">
        <v>71</v>
      </c>
      <c r="C54" s="51" t="s">
        <v>72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0</v>
      </c>
      <c r="R54" s="1"/>
      <c r="S54" s="13"/>
      <c r="AV54" s="7"/>
    </row>
    <row r="55" spans="1:48" ht="27" customHeight="1" x14ac:dyDescent="0.35">
      <c r="A55" s="65"/>
      <c r="B55" s="62" t="s">
        <v>73</v>
      </c>
      <c r="C55" s="51" t="s">
        <v>138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21">
        <v>0</v>
      </c>
      <c r="P55" s="21">
        <v>0</v>
      </c>
      <c r="Q55" s="21">
        <v>0</v>
      </c>
      <c r="R55" s="1"/>
      <c r="AV55" s="7"/>
    </row>
    <row r="56" spans="1:48" ht="30.6" customHeight="1" x14ac:dyDescent="0.35">
      <c r="A56" s="65"/>
      <c r="B56" s="62" t="s">
        <v>74</v>
      </c>
      <c r="C56" s="51" t="s">
        <v>139</v>
      </c>
      <c r="D56" s="21">
        <v>0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  <c r="Q56" s="21">
        <v>0</v>
      </c>
      <c r="R56" s="1"/>
      <c r="AV56" s="7"/>
    </row>
    <row r="57" spans="1:48" ht="7.9" customHeight="1" x14ac:dyDescent="0.35">
      <c r="A57" s="65"/>
      <c r="B57" s="61"/>
      <c r="C57" s="51"/>
      <c r="D57" s="53"/>
      <c r="E57" s="53"/>
      <c r="F57" s="53"/>
      <c r="G57" s="28"/>
      <c r="H57" s="28"/>
      <c r="I57" s="28"/>
      <c r="J57" s="28"/>
      <c r="K57" s="28"/>
      <c r="L57" s="28"/>
      <c r="M57" s="28"/>
      <c r="N57" s="53"/>
      <c r="O57" s="28"/>
      <c r="P57" s="28"/>
      <c r="Q57" s="28"/>
      <c r="R57" s="1"/>
      <c r="AV57" s="7"/>
    </row>
    <row r="58" spans="1:48" ht="21" customHeight="1" x14ac:dyDescent="0.35">
      <c r="A58" s="66" t="s">
        <v>75</v>
      </c>
      <c r="B58" s="61"/>
      <c r="C58" s="50" t="s">
        <v>140</v>
      </c>
      <c r="D58" s="19">
        <f t="shared" ref="D58:E58" si="8">D60+D61+D62+D63+D64+D65+D66+D67+D68</f>
        <v>429573909</v>
      </c>
      <c r="E58" s="19">
        <f t="shared" si="8"/>
        <v>-18000000</v>
      </c>
      <c r="F58" s="19">
        <f t="shared" ref="F58:Q58" si="9">F60+F61+F62+F63+F64+F65+F66+F67+F68</f>
        <v>21419464.940000001</v>
      </c>
      <c r="G58" s="19">
        <f t="shared" si="9"/>
        <v>5695338.8799999999</v>
      </c>
      <c r="H58" s="19">
        <f t="shared" si="9"/>
        <v>1074756.3999999999</v>
      </c>
      <c r="I58" s="19">
        <f t="shared" si="9"/>
        <v>5595575.46</v>
      </c>
      <c r="J58" s="19">
        <f t="shared" si="9"/>
        <v>23607593.140000001</v>
      </c>
      <c r="K58" s="19">
        <f t="shared" si="9"/>
        <v>696616.21</v>
      </c>
      <c r="L58" s="19">
        <f t="shared" si="9"/>
        <v>2325348.16</v>
      </c>
      <c r="M58" s="19">
        <f t="shared" si="9"/>
        <v>13662374.5</v>
      </c>
      <c r="N58" s="20">
        <f>+F58+G58+H58+I58+J58+K58+L58+M58+O58+P58+Q58</f>
        <v>74077067.689999998</v>
      </c>
      <c r="O58" s="19">
        <f t="shared" si="9"/>
        <v>0</v>
      </c>
      <c r="P58" s="19">
        <f t="shared" si="9"/>
        <v>0</v>
      </c>
      <c r="Q58" s="19">
        <f t="shared" si="9"/>
        <v>0</v>
      </c>
      <c r="R58" s="1"/>
      <c r="AV58" s="7"/>
    </row>
    <row r="59" spans="1:48" ht="9.6" customHeight="1" x14ac:dyDescent="0.35">
      <c r="A59" s="65"/>
      <c r="B59" s="61"/>
      <c r="C59" s="50"/>
      <c r="D59" s="20"/>
      <c r="E59" s="20"/>
      <c r="F59" s="20"/>
      <c r="G59" s="19"/>
      <c r="H59" s="19"/>
      <c r="I59" s="19"/>
      <c r="J59" s="19"/>
      <c r="K59" s="19"/>
      <c r="L59" s="19"/>
      <c r="M59" s="19"/>
      <c r="N59" s="20"/>
      <c r="O59" s="20"/>
      <c r="P59" s="20"/>
      <c r="Q59" s="20"/>
      <c r="R59" s="1"/>
      <c r="AV59" s="7"/>
    </row>
    <row r="60" spans="1:48" ht="21" customHeight="1" x14ac:dyDescent="0.35">
      <c r="A60" s="65"/>
      <c r="B60" s="61" t="s">
        <v>76</v>
      </c>
      <c r="C60" s="51" t="s">
        <v>77</v>
      </c>
      <c r="D60" s="52">
        <v>63573909</v>
      </c>
      <c r="E60" s="52">
        <v>0</v>
      </c>
      <c r="F60" s="52">
        <v>77101.710000000006</v>
      </c>
      <c r="G60" s="21">
        <v>0</v>
      </c>
      <c r="H60" s="21">
        <v>415425.01</v>
      </c>
      <c r="I60" s="21">
        <v>41650</v>
      </c>
      <c r="J60" s="21">
        <v>984333.02</v>
      </c>
      <c r="K60" s="21">
        <v>0</v>
      </c>
      <c r="L60" s="21">
        <v>1131851.67</v>
      </c>
      <c r="M60" s="21">
        <v>534981.31999999995</v>
      </c>
      <c r="N60" s="22">
        <f>+F60+G60+H60+I60+J60+K60+L60+M60+O60+P60+Q60</f>
        <v>3185342.73</v>
      </c>
      <c r="O60" s="21">
        <v>0</v>
      </c>
      <c r="P60" s="21">
        <v>0</v>
      </c>
      <c r="Q60" s="21">
        <v>0</v>
      </c>
      <c r="R60" s="3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V60" s="7"/>
    </row>
    <row r="61" spans="1:48" ht="27.6" customHeight="1" x14ac:dyDescent="0.35">
      <c r="A61" s="65"/>
      <c r="B61" s="62" t="s">
        <v>78</v>
      </c>
      <c r="C61" s="51" t="s">
        <v>141</v>
      </c>
      <c r="D61" s="21">
        <v>4000000</v>
      </c>
      <c r="E61" s="21">
        <v>0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1">
        <v>0</v>
      </c>
      <c r="P61" s="21">
        <v>0</v>
      </c>
      <c r="Q61" s="21">
        <v>0</v>
      </c>
      <c r="R61" s="3"/>
      <c r="S61" s="11"/>
      <c r="T61" s="11"/>
      <c r="U61" s="11"/>
      <c r="AV61" s="7"/>
    </row>
    <row r="62" spans="1:48" ht="33.6" customHeight="1" x14ac:dyDescent="0.35">
      <c r="A62" s="65"/>
      <c r="B62" s="62" t="s">
        <v>79</v>
      </c>
      <c r="C62" s="51" t="s">
        <v>142</v>
      </c>
      <c r="D62" s="21">
        <v>3000000</v>
      </c>
      <c r="E62" s="21">
        <v>0</v>
      </c>
      <c r="F62" s="21">
        <v>0</v>
      </c>
      <c r="G62" s="21">
        <v>0</v>
      </c>
      <c r="H62" s="21">
        <v>0</v>
      </c>
      <c r="I62" s="21">
        <v>0</v>
      </c>
      <c r="J62" s="21">
        <v>65416</v>
      </c>
      <c r="K62" s="21">
        <v>0</v>
      </c>
      <c r="L62" s="21">
        <v>0</v>
      </c>
      <c r="M62" s="21">
        <v>0</v>
      </c>
      <c r="N62" s="21">
        <v>0</v>
      </c>
      <c r="O62" s="21">
        <v>0</v>
      </c>
      <c r="P62" s="21">
        <v>0</v>
      </c>
      <c r="Q62" s="21">
        <v>0</v>
      </c>
      <c r="R62" s="3"/>
      <c r="S62" s="11"/>
      <c r="T62" s="11"/>
      <c r="U62" s="11"/>
      <c r="AV62" s="7"/>
    </row>
    <row r="63" spans="1:48" ht="36" customHeight="1" x14ac:dyDescent="0.35">
      <c r="A63" s="65"/>
      <c r="B63" s="62" t="s">
        <v>80</v>
      </c>
      <c r="C63" s="51" t="s">
        <v>143</v>
      </c>
      <c r="D63" s="21">
        <v>15000000</v>
      </c>
      <c r="E63" s="21">
        <v>0</v>
      </c>
      <c r="F63" s="21">
        <v>0</v>
      </c>
      <c r="G63" s="21">
        <v>0</v>
      </c>
      <c r="H63" s="21">
        <v>0</v>
      </c>
      <c r="I63" s="21">
        <v>76540.789999999994</v>
      </c>
      <c r="J63" s="21">
        <v>0</v>
      </c>
      <c r="K63" s="21">
        <v>0</v>
      </c>
      <c r="L63" s="21">
        <v>0</v>
      </c>
      <c r="M63" s="21">
        <v>0</v>
      </c>
      <c r="N63" s="22">
        <f>+F63+G63+H63+I63+J63+K63+L63+M63+O63+P63+Q63</f>
        <v>76540.789999999994</v>
      </c>
      <c r="O63" s="21">
        <v>0</v>
      </c>
      <c r="P63" s="21">
        <v>0</v>
      </c>
      <c r="Q63" s="21">
        <v>0</v>
      </c>
      <c r="R63" s="3"/>
      <c r="S63" s="11"/>
      <c r="AV63" s="7"/>
    </row>
    <row r="64" spans="1:48" ht="42" customHeight="1" x14ac:dyDescent="0.35">
      <c r="A64" s="65"/>
      <c r="B64" s="62" t="s">
        <v>81</v>
      </c>
      <c r="C64" s="51" t="s">
        <v>144</v>
      </c>
      <c r="D64" s="52">
        <v>306000000</v>
      </c>
      <c r="E64" s="52">
        <v>0</v>
      </c>
      <c r="F64" s="52">
        <v>21342363.23</v>
      </c>
      <c r="G64" s="21">
        <v>5695338.8799999999</v>
      </c>
      <c r="H64" s="21">
        <v>659331.39</v>
      </c>
      <c r="I64" s="21">
        <v>5477384.6699999999</v>
      </c>
      <c r="J64" s="21">
        <f>22557844.12</f>
        <v>22557844.120000001</v>
      </c>
      <c r="K64" s="21">
        <v>696616.21</v>
      </c>
      <c r="L64" s="21">
        <v>345497.05</v>
      </c>
      <c r="M64" s="21">
        <v>13127393.18</v>
      </c>
      <c r="N64" s="22">
        <f>+F64+G64+H64+I64+J64+K64+L64+M64+O64+P64+Q64</f>
        <v>69901768.730000004</v>
      </c>
      <c r="O64" s="21">
        <v>0</v>
      </c>
      <c r="P64" s="21">
        <v>0</v>
      </c>
      <c r="Q64" s="21">
        <v>0</v>
      </c>
      <c r="R64" s="3"/>
      <c r="S64" s="11"/>
      <c r="AV64" s="7"/>
    </row>
    <row r="65" spans="1:48" ht="28.9" customHeight="1" x14ac:dyDescent="0.35">
      <c r="A65" s="65"/>
      <c r="B65" s="61" t="s">
        <v>82</v>
      </c>
      <c r="C65" s="51" t="s">
        <v>83</v>
      </c>
      <c r="D65" s="21">
        <v>0</v>
      </c>
      <c r="E65" s="21">
        <v>0</v>
      </c>
      <c r="F65" s="21">
        <v>0</v>
      </c>
      <c r="G65" s="21">
        <v>0</v>
      </c>
      <c r="H65" s="21">
        <v>0</v>
      </c>
      <c r="I65" s="21">
        <v>0</v>
      </c>
      <c r="J65" s="21">
        <v>0</v>
      </c>
      <c r="K65" s="21">
        <v>0</v>
      </c>
      <c r="L65" s="21">
        <v>0</v>
      </c>
      <c r="M65" s="21">
        <v>0</v>
      </c>
      <c r="N65" s="21">
        <v>0</v>
      </c>
      <c r="O65" s="21">
        <v>0</v>
      </c>
      <c r="P65" s="21">
        <v>0</v>
      </c>
      <c r="Q65" s="21">
        <v>0</v>
      </c>
      <c r="R65" s="3"/>
      <c r="S65" s="11"/>
      <c r="AV65" s="7"/>
    </row>
    <row r="66" spans="1:48" ht="21" customHeight="1" x14ac:dyDescent="0.35">
      <c r="A66" s="65"/>
      <c r="B66" s="61" t="s">
        <v>84</v>
      </c>
      <c r="C66" s="51" t="s">
        <v>85</v>
      </c>
      <c r="D66" s="21">
        <v>0</v>
      </c>
      <c r="E66" s="21">
        <v>0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21">
        <v>0</v>
      </c>
      <c r="P66" s="21">
        <v>0</v>
      </c>
      <c r="Q66" s="21">
        <v>0</v>
      </c>
      <c r="R66" s="3"/>
      <c r="S66" s="11"/>
      <c r="AV66" s="7"/>
    </row>
    <row r="67" spans="1:48" ht="21" customHeight="1" x14ac:dyDescent="0.35">
      <c r="A67" s="65"/>
      <c r="B67" s="61" t="s">
        <v>86</v>
      </c>
      <c r="C67" s="51" t="s">
        <v>87</v>
      </c>
      <c r="D67" s="21">
        <v>10000000</v>
      </c>
      <c r="E67" s="21">
        <v>-10000000</v>
      </c>
      <c r="F67" s="21">
        <v>0</v>
      </c>
      <c r="G67" s="21">
        <v>0</v>
      </c>
      <c r="H67" s="21">
        <v>0</v>
      </c>
      <c r="I67" s="21">
        <v>0</v>
      </c>
      <c r="J67" s="21">
        <v>0</v>
      </c>
      <c r="K67" s="21">
        <v>0</v>
      </c>
      <c r="L67" s="21">
        <v>0</v>
      </c>
      <c r="M67" s="21">
        <v>0</v>
      </c>
      <c r="N67" s="21">
        <v>0</v>
      </c>
      <c r="O67" s="21">
        <v>0</v>
      </c>
      <c r="P67" s="21">
        <v>0</v>
      </c>
      <c r="Q67" s="21">
        <v>0</v>
      </c>
      <c r="R67" s="3"/>
      <c r="S67" s="11"/>
      <c r="AV67" s="7"/>
    </row>
    <row r="68" spans="1:48" ht="48" customHeight="1" x14ac:dyDescent="0.35">
      <c r="A68" s="65"/>
      <c r="B68" s="62" t="s">
        <v>88</v>
      </c>
      <c r="C68" s="51" t="s">
        <v>145</v>
      </c>
      <c r="D68" s="21">
        <v>28000000</v>
      </c>
      <c r="E68" s="21">
        <v>-8000000</v>
      </c>
      <c r="F68" s="21">
        <v>0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847999.44</v>
      </c>
      <c r="M68" s="21">
        <v>0</v>
      </c>
      <c r="N68" s="21">
        <v>0</v>
      </c>
      <c r="O68" s="21">
        <v>0</v>
      </c>
      <c r="P68" s="21">
        <v>0</v>
      </c>
      <c r="Q68" s="21">
        <v>0</v>
      </c>
      <c r="R68" s="3"/>
      <c r="S68" s="11"/>
      <c r="AV68" s="7"/>
    </row>
    <row r="69" spans="1:48" ht="8.4499999999999993" customHeight="1" x14ac:dyDescent="0.35">
      <c r="A69" s="65"/>
      <c r="B69" s="61"/>
      <c r="C69" s="51"/>
      <c r="D69" s="54"/>
      <c r="E69" s="54"/>
      <c r="F69" s="54"/>
      <c r="G69" s="29"/>
      <c r="H69" s="29"/>
      <c r="I69" s="29"/>
      <c r="J69" s="29"/>
      <c r="K69" s="29"/>
      <c r="L69" s="29"/>
      <c r="M69" s="29"/>
      <c r="N69" s="56"/>
      <c r="O69" s="29"/>
      <c r="P69" s="29"/>
      <c r="Q69" s="29"/>
      <c r="R69" s="3"/>
      <c r="S69" s="11"/>
      <c r="AV69" s="7"/>
    </row>
    <row r="70" spans="1:48" ht="21" customHeight="1" x14ac:dyDescent="0.35">
      <c r="A70" s="64" t="s">
        <v>89</v>
      </c>
      <c r="B70" s="61"/>
      <c r="C70" s="50" t="s">
        <v>90</v>
      </c>
      <c r="D70" s="55">
        <v>0</v>
      </c>
      <c r="E70" s="55">
        <v>0</v>
      </c>
      <c r="F70" s="55"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55">
        <v>0</v>
      </c>
      <c r="O70" s="25">
        <v>0</v>
      </c>
      <c r="P70" s="25">
        <v>0</v>
      </c>
      <c r="Q70" s="25">
        <v>0</v>
      </c>
      <c r="R70" s="3"/>
      <c r="S70" s="11"/>
      <c r="AV70" s="7"/>
    </row>
    <row r="71" spans="1:48" ht="10.9" customHeight="1" x14ac:dyDescent="0.35">
      <c r="A71" s="65"/>
      <c r="B71" s="61"/>
      <c r="C71" s="50"/>
      <c r="D71" s="53"/>
      <c r="E71" s="53"/>
      <c r="F71" s="53"/>
      <c r="G71" s="25"/>
      <c r="H71" s="25"/>
      <c r="I71" s="25"/>
      <c r="J71" s="25"/>
      <c r="K71" s="25"/>
      <c r="L71" s="25"/>
      <c r="M71" s="25"/>
      <c r="N71" s="53"/>
      <c r="O71" s="25"/>
      <c r="P71" s="25"/>
      <c r="Q71" s="25"/>
      <c r="R71" s="3"/>
      <c r="S71" s="11"/>
      <c r="AV71" s="7"/>
    </row>
    <row r="72" spans="1:48" ht="21" customHeight="1" x14ac:dyDescent="0.35">
      <c r="A72" s="65"/>
      <c r="B72" s="62" t="s">
        <v>91</v>
      </c>
      <c r="C72" s="51" t="s">
        <v>92</v>
      </c>
      <c r="D72" s="21">
        <v>0</v>
      </c>
      <c r="E72" s="21">
        <v>0</v>
      </c>
      <c r="F72" s="21">
        <v>0</v>
      </c>
      <c r="G72" s="21">
        <v>0</v>
      </c>
      <c r="H72" s="21">
        <v>0</v>
      </c>
      <c r="I72" s="21">
        <v>0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1">
        <v>0</v>
      </c>
      <c r="P72" s="21">
        <v>0</v>
      </c>
      <c r="Q72" s="21">
        <v>0</v>
      </c>
      <c r="R72" s="3"/>
      <c r="S72" s="11"/>
      <c r="AV72" s="7"/>
    </row>
    <row r="73" spans="1:48" ht="21" customHeight="1" x14ac:dyDescent="0.35">
      <c r="A73" s="65"/>
      <c r="B73" s="62" t="s">
        <v>93</v>
      </c>
      <c r="C73" s="51" t="s">
        <v>94</v>
      </c>
      <c r="D73" s="21">
        <v>0</v>
      </c>
      <c r="E73" s="21">
        <v>0</v>
      </c>
      <c r="F73" s="21">
        <v>0</v>
      </c>
      <c r="G73" s="21">
        <v>0</v>
      </c>
      <c r="H73" s="21">
        <v>0</v>
      </c>
      <c r="I73" s="21">
        <v>0</v>
      </c>
      <c r="J73" s="21">
        <v>0</v>
      </c>
      <c r="K73" s="21">
        <v>0</v>
      </c>
      <c r="L73" s="21">
        <v>0</v>
      </c>
      <c r="M73" s="21">
        <v>0</v>
      </c>
      <c r="N73" s="21">
        <v>0</v>
      </c>
      <c r="O73" s="21">
        <v>0</v>
      </c>
      <c r="P73" s="21">
        <v>0</v>
      </c>
      <c r="Q73" s="21">
        <v>0</v>
      </c>
      <c r="R73" s="3"/>
      <c r="S73" s="11"/>
      <c r="AV73" s="7"/>
    </row>
    <row r="74" spans="1:48" ht="40.15" customHeight="1" x14ac:dyDescent="0.35">
      <c r="A74" s="65"/>
      <c r="B74" s="62" t="s">
        <v>95</v>
      </c>
      <c r="C74" s="51" t="s">
        <v>146</v>
      </c>
      <c r="D74" s="21">
        <v>0</v>
      </c>
      <c r="E74" s="21">
        <v>0</v>
      </c>
      <c r="F74" s="21">
        <v>0</v>
      </c>
      <c r="G74" s="21">
        <v>0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  <c r="P74" s="21">
        <v>0</v>
      </c>
      <c r="Q74" s="21">
        <v>0</v>
      </c>
      <c r="R74" s="3"/>
      <c r="S74" s="11"/>
      <c r="AV74" s="7"/>
    </row>
    <row r="75" spans="1:48" ht="57" customHeight="1" x14ac:dyDescent="0.35">
      <c r="A75" s="65"/>
      <c r="B75" s="62" t="s">
        <v>96</v>
      </c>
      <c r="C75" s="51" t="s">
        <v>147</v>
      </c>
      <c r="D75" s="21">
        <v>0</v>
      </c>
      <c r="E75" s="21">
        <v>0</v>
      </c>
      <c r="F75" s="21">
        <v>0</v>
      </c>
      <c r="G75" s="21">
        <v>0</v>
      </c>
      <c r="H75" s="21">
        <v>0</v>
      </c>
      <c r="I75" s="21">
        <v>0</v>
      </c>
      <c r="J75" s="21">
        <v>0</v>
      </c>
      <c r="K75" s="21">
        <v>0</v>
      </c>
      <c r="L75" s="21">
        <v>0</v>
      </c>
      <c r="M75" s="21">
        <v>0</v>
      </c>
      <c r="N75" s="21">
        <v>0</v>
      </c>
      <c r="O75" s="21">
        <v>0</v>
      </c>
      <c r="P75" s="21">
        <v>0</v>
      </c>
      <c r="Q75" s="21">
        <v>0</v>
      </c>
      <c r="R75" s="3"/>
      <c r="S75" s="11"/>
      <c r="AV75" s="7"/>
    </row>
    <row r="76" spans="1:48" ht="6" customHeight="1" x14ac:dyDescent="0.35">
      <c r="A76" s="65"/>
      <c r="B76" s="61"/>
      <c r="C76" s="51"/>
      <c r="D76" s="53"/>
      <c r="E76" s="53"/>
      <c r="F76" s="53"/>
      <c r="G76" s="25"/>
      <c r="H76" s="25"/>
      <c r="I76" s="25"/>
      <c r="J76" s="25"/>
      <c r="K76" s="25"/>
      <c r="L76" s="25"/>
      <c r="M76" s="25"/>
      <c r="N76" s="53"/>
      <c r="O76" s="25"/>
      <c r="P76" s="25"/>
      <c r="Q76" s="25"/>
      <c r="R76" s="3"/>
      <c r="S76" s="11"/>
      <c r="AV76" s="7"/>
    </row>
    <row r="77" spans="1:48" ht="48" customHeight="1" x14ac:dyDescent="0.35">
      <c r="A77" s="66" t="s">
        <v>97</v>
      </c>
      <c r="B77" s="61"/>
      <c r="C77" s="50" t="s">
        <v>148</v>
      </c>
      <c r="D77" s="55">
        <v>0</v>
      </c>
      <c r="E77" s="55">
        <v>0</v>
      </c>
      <c r="F77" s="55">
        <v>0</v>
      </c>
      <c r="G77" s="27">
        <v>0</v>
      </c>
      <c r="H77" s="27">
        <v>0</v>
      </c>
      <c r="I77" s="27">
        <v>0</v>
      </c>
      <c r="J77" s="27">
        <v>0</v>
      </c>
      <c r="K77" s="27">
        <v>0</v>
      </c>
      <c r="L77" s="27">
        <v>0</v>
      </c>
      <c r="M77" s="27">
        <v>0</v>
      </c>
      <c r="N77" s="55">
        <v>0</v>
      </c>
      <c r="O77" s="27">
        <v>0</v>
      </c>
      <c r="P77" s="27">
        <v>0</v>
      </c>
      <c r="Q77" s="27">
        <v>0</v>
      </c>
      <c r="R77" s="3"/>
      <c r="S77" s="11"/>
      <c r="AV77" s="7"/>
    </row>
    <row r="78" spans="1:48" ht="7.15" customHeight="1" x14ac:dyDescent="0.35">
      <c r="A78" s="65"/>
      <c r="B78" s="61"/>
      <c r="C78" s="50"/>
      <c r="D78" s="53"/>
      <c r="E78" s="53"/>
      <c r="F78" s="53"/>
      <c r="G78" s="25"/>
      <c r="H78" s="25"/>
      <c r="I78" s="25"/>
      <c r="J78" s="25"/>
      <c r="K78" s="25"/>
      <c r="L78" s="25"/>
      <c r="M78" s="25"/>
      <c r="N78" s="53"/>
      <c r="O78" s="26"/>
      <c r="P78" s="26"/>
      <c r="Q78" s="26"/>
      <c r="R78" s="3"/>
      <c r="S78" s="11"/>
      <c r="AV78" s="7"/>
    </row>
    <row r="79" spans="1:48" ht="21" customHeight="1" x14ac:dyDescent="0.35">
      <c r="A79" s="65"/>
      <c r="B79" s="61" t="s">
        <v>98</v>
      </c>
      <c r="C79" s="51" t="s">
        <v>99</v>
      </c>
      <c r="D79" s="21">
        <v>0</v>
      </c>
      <c r="E79" s="21">
        <v>0</v>
      </c>
      <c r="F79" s="21">
        <v>0</v>
      </c>
      <c r="G79" s="21">
        <v>0</v>
      </c>
      <c r="H79" s="21">
        <v>0</v>
      </c>
      <c r="I79" s="21">
        <v>0</v>
      </c>
      <c r="J79" s="21">
        <v>0</v>
      </c>
      <c r="K79" s="21">
        <v>0</v>
      </c>
      <c r="L79" s="21">
        <v>0</v>
      </c>
      <c r="M79" s="21">
        <v>0</v>
      </c>
      <c r="N79" s="21">
        <v>0</v>
      </c>
      <c r="O79" s="21">
        <v>0</v>
      </c>
      <c r="P79" s="21">
        <v>0</v>
      </c>
      <c r="Q79" s="21">
        <v>0</v>
      </c>
      <c r="R79" s="3"/>
      <c r="S79" s="11"/>
      <c r="AV79" s="7"/>
    </row>
    <row r="80" spans="1:48" ht="39" customHeight="1" x14ac:dyDescent="0.35">
      <c r="A80" s="65"/>
      <c r="B80" s="62" t="s">
        <v>100</v>
      </c>
      <c r="C80" s="51" t="s">
        <v>160</v>
      </c>
      <c r="D80" s="21">
        <v>0</v>
      </c>
      <c r="E80" s="21">
        <v>0</v>
      </c>
      <c r="F80" s="21">
        <v>0</v>
      </c>
      <c r="G80" s="21">
        <v>0</v>
      </c>
      <c r="H80" s="21">
        <v>0</v>
      </c>
      <c r="I80" s="21">
        <v>0</v>
      </c>
      <c r="J80" s="21">
        <v>0</v>
      </c>
      <c r="K80" s="21">
        <v>0</v>
      </c>
      <c r="L80" s="21">
        <v>0</v>
      </c>
      <c r="M80" s="21">
        <v>0</v>
      </c>
      <c r="N80" s="21">
        <v>0</v>
      </c>
      <c r="O80" s="21">
        <v>0</v>
      </c>
      <c r="P80" s="21">
        <v>0</v>
      </c>
      <c r="Q80" s="21">
        <v>0</v>
      </c>
      <c r="R80" s="3"/>
      <c r="S80" s="11"/>
      <c r="AV80" s="7"/>
    </row>
    <row r="81" spans="1:48" ht="6" customHeight="1" x14ac:dyDescent="0.35">
      <c r="A81" s="65"/>
      <c r="B81" s="61"/>
      <c r="C81" s="51"/>
      <c r="D81" s="53"/>
      <c r="E81" s="53"/>
      <c r="F81" s="53"/>
      <c r="G81" s="25"/>
      <c r="H81" s="25"/>
      <c r="I81" s="25"/>
      <c r="J81" s="25"/>
      <c r="K81" s="25"/>
      <c r="L81" s="25"/>
      <c r="M81" s="25"/>
      <c r="N81" s="53"/>
      <c r="O81" s="25"/>
      <c r="P81" s="25"/>
      <c r="Q81" s="25"/>
      <c r="R81" s="3"/>
      <c r="S81" s="11"/>
      <c r="AV81" s="7"/>
    </row>
    <row r="82" spans="1:48" ht="24.6" customHeight="1" x14ac:dyDescent="0.35">
      <c r="A82" s="64" t="s">
        <v>101</v>
      </c>
      <c r="B82" s="61"/>
      <c r="C82" s="50" t="s">
        <v>102</v>
      </c>
      <c r="D82" s="55">
        <v>0</v>
      </c>
      <c r="E82" s="55">
        <v>0</v>
      </c>
      <c r="F82" s="55">
        <v>0</v>
      </c>
      <c r="G82" s="27">
        <v>0</v>
      </c>
      <c r="H82" s="27">
        <v>0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55">
        <v>0</v>
      </c>
      <c r="O82" s="27">
        <v>0</v>
      </c>
      <c r="P82" s="27">
        <v>0</v>
      </c>
      <c r="Q82" s="27">
        <v>0</v>
      </c>
      <c r="R82" s="3"/>
      <c r="S82" s="11"/>
      <c r="AV82" s="7"/>
    </row>
    <row r="83" spans="1:48" ht="7.15" customHeight="1" x14ac:dyDescent="0.35">
      <c r="A83" s="65"/>
      <c r="B83" s="61"/>
      <c r="C83" s="50"/>
      <c r="D83" s="53"/>
      <c r="E83" s="53"/>
      <c r="F83" s="53"/>
      <c r="G83" s="25"/>
      <c r="H83" s="25"/>
      <c r="I83" s="25"/>
      <c r="J83" s="25"/>
      <c r="K83" s="25"/>
      <c r="L83" s="25"/>
      <c r="M83" s="25"/>
      <c r="N83" s="53"/>
      <c r="O83" s="25"/>
      <c r="P83" s="25"/>
      <c r="Q83" s="25"/>
      <c r="R83" s="3"/>
      <c r="S83" s="11"/>
      <c r="AV83" s="7"/>
    </row>
    <row r="84" spans="1:48" ht="24" customHeight="1" x14ac:dyDescent="0.35">
      <c r="A84" s="65"/>
      <c r="B84" s="62" t="s">
        <v>103</v>
      </c>
      <c r="C84" s="51" t="s">
        <v>149</v>
      </c>
      <c r="D84" s="21">
        <v>0</v>
      </c>
      <c r="E84" s="21">
        <v>0</v>
      </c>
      <c r="F84" s="21">
        <v>0</v>
      </c>
      <c r="G84" s="21">
        <v>0</v>
      </c>
      <c r="H84" s="21">
        <v>0</v>
      </c>
      <c r="I84" s="21">
        <v>0</v>
      </c>
      <c r="J84" s="21">
        <v>0</v>
      </c>
      <c r="K84" s="21">
        <v>0</v>
      </c>
      <c r="L84" s="21">
        <v>0</v>
      </c>
      <c r="M84" s="21">
        <v>0</v>
      </c>
      <c r="N84" s="21">
        <v>0</v>
      </c>
      <c r="O84" s="21">
        <v>0</v>
      </c>
      <c r="P84" s="21">
        <v>0</v>
      </c>
      <c r="Q84" s="21">
        <v>0</v>
      </c>
      <c r="R84" s="3"/>
      <c r="S84" s="11"/>
      <c r="AV84" s="7"/>
    </row>
    <row r="85" spans="1:48" ht="21" customHeight="1" x14ac:dyDescent="0.35">
      <c r="A85" s="65"/>
      <c r="B85" s="62" t="s">
        <v>104</v>
      </c>
      <c r="C85" s="51" t="s">
        <v>150</v>
      </c>
      <c r="D85" s="21">
        <v>0</v>
      </c>
      <c r="E85" s="21">
        <v>0</v>
      </c>
      <c r="F85" s="21">
        <v>0</v>
      </c>
      <c r="G85" s="21">
        <v>0</v>
      </c>
      <c r="H85" s="21">
        <v>0</v>
      </c>
      <c r="I85" s="21">
        <v>0</v>
      </c>
      <c r="J85" s="21">
        <v>0</v>
      </c>
      <c r="K85" s="21">
        <v>0</v>
      </c>
      <c r="L85" s="21">
        <v>0</v>
      </c>
      <c r="M85" s="21">
        <v>0</v>
      </c>
      <c r="N85" s="21">
        <v>0</v>
      </c>
      <c r="O85" s="21">
        <v>0</v>
      </c>
      <c r="P85" s="21">
        <v>0</v>
      </c>
      <c r="Q85" s="21">
        <v>0</v>
      </c>
      <c r="R85" s="3"/>
      <c r="S85" s="11"/>
      <c r="AV85" s="7"/>
    </row>
    <row r="86" spans="1:48" ht="37.9" customHeight="1" x14ac:dyDescent="0.35">
      <c r="A86" s="65"/>
      <c r="B86" s="62" t="s">
        <v>105</v>
      </c>
      <c r="C86" s="51" t="s">
        <v>151</v>
      </c>
      <c r="D86" s="21">
        <v>0</v>
      </c>
      <c r="E86" s="21">
        <v>0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21">
        <v>0</v>
      </c>
      <c r="N86" s="21">
        <v>0</v>
      </c>
      <c r="O86" s="21">
        <v>0</v>
      </c>
      <c r="P86" s="21">
        <v>0</v>
      </c>
      <c r="Q86" s="21">
        <v>0</v>
      </c>
      <c r="R86" s="3"/>
      <c r="S86" s="11"/>
      <c r="AV86" s="7"/>
    </row>
    <row r="87" spans="1:48" ht="5.45" customHeight="1" x14ac:dyDescent="0.35">
      <c r="A87" s="65"/>
      <c r="B87" s="61"/>
      <c r="C87" s="51"/>
      <c r="D87" s="53"/>
      <c r="E87" s="53"/>
      <c r="F87" s="53"/>
      <c r="G87" s="28"/>
      <c r="H87" s="28"/>
      <c r="I87" s="28"/>
      <c r="J87" s="28"/>
      <c r="K87" s="28"/>
      <c r="L87" s="28"/>
      <c r="M87" s="28"/>
      <c r="N87" s="53"/>
      <c r="O87" s="26"/>
      <c r="P87" s="26"/>
      <c r="Q87" s="26"/>
      <c r="R87" s="3"/>
      <c r="S87" s="11"/>
      <c r="AV87" s="7"/>
    </row>
    <row r="88" spans="1:48" ht="21" customHeight="1" x14ac:dyDescent="0.35">
      <c r="A88" s="76" t="s">
        <v>106</v>
      </c>
      <c r="B88" s="76"/>
      <c r="C88" s="76"/>
      <c r="D88" s="31">
        <f>D6+D14+D26+D38+D58</f>
        <v>3362776950</v>
      </c>
      <c r="E88" s="31">
        <f>E6+E14+E26+E38+E58</f>
        <v>0</v>
      </c>
      <c r="F88" s="31">
        <f>F6+F14+F26+F38+F58</f>
        <v>185650286.46000004</v>
      </c>
      <c r="G88" s="30">
        <f t="shared" ref="G88:Q88" si="10">G82+G77+G70+G58+G38+G26+G14+G6</f>
        <v>198763575.09</v>
      </c>
      <c r="H88" s="30">
        <f t="shared" si="10"/>
        <v>220754055.37</v>
      </c>
      <c r="I88" s="30">
        <f t="shared" si="10"/>
        <v>216024458.72000003</v>
      </c>
      <c r="J88" s="30">
        <f t="shared" si="10"/>
        <v>181351737.41999999</v>
      </c>
      <c r="K88" s="30">
        <f t="shared" si="10"/>
        <v>238642584.33000001</v>
      </c>
      <c r="L88" s="30">
        <f t="shared" si="10"/>
        <v>305584982.90999997</v>
      </c>
      <c r="M88" s="30">
        <f t="shared" si="10"/>
        <v>232470376.31</v>
      </c>
      <c r="N88" s="31">
        <f>N6+N14+N26+N38+N58</f>
        <v>1779242056.6099999</v>
      </c>
      <c r="O88" s="30">
        <f t="shared" si="10"/>
        <v>0</v>
      </c>
      <c r="P88" s="30">
        <f t="shared" si="10"/>
        <v>0</v>
      </c>
      <c r="Q88" s="30">
        <f t="shared" si="10"/>
        <v>0</v>
      </c>
      <c r="R88" s="1"/>
    </row>
    <row r="89" spans="1:48" ht="7.15" customHeight="1" x14ac:dyDescent="0.35">
      <c r="A89" s="68"/>
      <c r="B89" s="62"/>
      <c r="C89" s="50"/>
      <c r="D89" s="33"/>
      <c r="E89" s="33"/>
      <c r="F89" s="33"/>
      <c r="G89" s="32"/>
      <c r="H89" s="32"/>
      <c r="I89" s="32"/>
      <c r="J89" s="32"/>
      <c r="K89" s="32"/>
      <c r="L89" s="32"/>
      <c r="M89" s="32"/>
      <c r="N89" s="33"/>
      <c r="O89" s="33"/>
      <c r="P89" s="33"/>
      <c r="Q89" s="33"/>
      <c r="R89" s="1"/>
    </row>
    <row r="90" spans="1:48" ht="15.6" customHeight="1" x14ac:dyDescent="0.35">
      <c r="A90" s="66">
        <v>4</v>
      </c>
      <c r="B90" s="62"/>
      <c r="C90" s="50" t="s">
        <v>107</v>
      </c>
      <c r="D90" s="55">
        <v>0</v>
      </c>
      <c r="E90" s="55">
        <v>0</v>
      </c>
      <c r="F90" s="55">
        <v>0</v>
      </c>
      <c r="G90" s="27">
        <v>0</v>
      </c>
      <c r="H90" s="27">
        <v>0</v>
      </c>
      <c r="I90" s="27">
        <v>0</v>
      </c>
      <c r="J90" s="27">
        <v>0</v>
      </c>
      <c r="K90" s="27">
        <v>0</v>
      </c>
      <c r="L90" s="27">
        <v>0</v>
      </c>
      <c r="M90" s="27">
        <v>0</v>
      </c>
      <c r="N90" s="55">
        <v>0</v>
      </c>
      <c r="O90" s="27">
        <v>0</v>
      </c>
      <c r="P90" s="27">
        <v>0</v>
      </c>
      <c r="Q90" s="27">
        <v>0</v>
      </c>
      <c r="R90" s="3"/>
      <c r="S90" s="11"/>
      <c r="AV90" s="7"/>
    </row>
    <row r="91" spans="1:48" ht="4.9000000000000004" customHeight="1" x14ac:dyDescent="0.35">
      <c r="A91" s="68"/>
      <c r="B91" s="62"/>
      <c r="C91" s="50"/>
      <c r="D91" s="53"/>
      <c r="E91" s="53"/>
      <c r="F91" s="53"/>
      <c r="G91" s="27"/>
      <c r="H91" s="27"/>
      <c r="I91" s="27"/>
      <c r="J91" s="27"/>
      <c r="K91" s="27"/>
      <c r="L91" s="27"/>
      <c r="M91" s="27"/>
      <c r="N91" s="53"/>
      <c r="O91" s="27"/>
      <c r="P91" s="27"/>
      <c r="Q91" s="27"/>
      <c r="R91" s="3"/>
      <c r="S91" s="11"/>
      <c r="AV91" s="7"/>
    </row>
    <row r="92" spans="1:48" ht="15" customHeight="1" x14ac:dyDescent="0.35">
      <c r="A92" s="66" t="s">
        <v>108</v>
      </c>
      <c r="B92" s="62"/>
      <c r="C92" s="50" t="s">
        <v>109</v>
      </c>
      <c r="D92" s="55">
        <v>0</v>
      </c>
      <c r="E92" s="55">
        <v>0</v>
      </c>
      <c r="F92" s="55">
        <v>0</v>
      </c>
      <c r="G92" s="27">
        <v>0</v>
      </c>
      <c r="H92" s="27">
        <v>0</v>
      </c>
      <c r="I92" s="27">
        <v>0</v>
      </c>
      <c r="J92" s="27">
        <v>0</v>
      </c>
      <c r="K92" s="27">
        <v>0</v>
      </c>
      <c r="L92" s="27">
        <v>0</v>
      </c>
      <c r="M92" s="27">
        <v>0</v>
      </c>
      <c r="N92" s="55">
        <v>0</v>
      </c>
      <c r="O92" s="27">
        <v>0</v>
      </c>
      <c r="P92" s="27">
        <v>0</v>
      </c>
      <c r="Q92" s="27">
        <v>0</v>
      </c>
      <c r="R92" s="3"/>
      <c r="S92" s="11"/>
      <c r="AV92" s="7"/>
    </row>
    <row r="93" spans="1:48" ht="4.9000000000000004" customHeight="1" x14ac:dyDescent="0.35">
      <c r="A93" s="68"/>
      <c r="B93" s="62"/>
      <c r="C93" s="50"/>
      <c r="D93" s="53"/>
      <c r="E93" s="53"/>
      <c r="F93" s="53"/>
      <c r="G93" s="25"/>
      <c r="H93" s="25"/>
      <c r="I93" s="25"/>
      <c r="J93" s="25"/>
      <c r="K93" s="25"/>
      <c r="L93" s="25"/>
      <c r="M93" s="25"/>
      <c r="N93" s="53"/>
      <c r="O93" s="25"/>
      <c r="P93" s="25"/>
      <c r="Q93" s="25"/>
      <c r="R93" s="3"/>
      <c r="S93" s="11"/>
      <c r="AV93" s="7"/>
    </row>
    <row r="94" spans="1:48" ht="32.450000000000003" customHeight="1" x14ac:dyDescent="0.35">
      <c r="A94" s="68"/>
      <c r="B94" s="62" t="s">
        <v>110</v>
      </c>
      <c r="C94" s="51" t="s">
        <v>152</v>
      </c>
      <c r="D94" s="21">
        <v>0</v>
      </c>
      <c r="E94" s="21">
        <v>0</v>
      </c>
      <c r="F94" s="21">
        <v>0</v>
      </c>
      <c r="G94" s="21">
        <v>0</v>
      </c>
      <c r="H94" s="21">
        <v>0</v>
      </c>
      <c r="I94" s="21">
        <v>0</v>
      </c>
      <c r="J94" s="21">
        <v>0</v>
      </c>
      <c r="K94" s="21">
        <v>0</v>
      </c>
      <c r="L94" s="21">
        <v>0</v>
      </c>
      <c r="M94" s="21">
        <v>0</v>
      </c>
      <c r="N94" s="21">
        <v>0</v>
      </c>
      <c r="O94" s="21">
        <v>0</v>
      </c>
      <c r="P94" s="21">
        <v>0</v>
      </c>
      <c r="Q94" s="21">
        <v>0</v>
      </c>
      <c r="R94" s="3"/>
      <c r="S94" s="11"/>
      <c r="AV94" s="7"/>
    </row>
    <row r="95" spans="1:48" ht="34.9" customHeight="1" x14ac:dyDescent="0.35">
      <c r="A95" s="68"/>
      <c r="B95" s="62" t="s">
        <v>111</v>
      </c>
      <c r="C95" s="51" t="s">
        <v>153</v>
      </c>
      <c r="D95" s="21">
        <v>0</v>
      </c>
      <c r="E95" s="21">
        <v>0</v>
      </c>
      <c r="F95" s="21">
        <v>0</v>
      </c>
      <c r="G95" s="21">
        <v>0</v>
      </c>
      <c r="H95" s="21">
        <v>0</v>
      </c>
      <c r="I95" s="21">
        <v>0</v>
      </c>
      <c r="J95" s="21">
        <v>0</v>
      </c>
      <c r="K95" s="21">
        <v>0</v>
      </c>
      <c r="L95" s="21">
        <v>0</v>
      </c>
      <c r="M95" s="21">
        <v>0</v>
      </c>
      <c r="N95" s="21">
        <v>0</v>
      </c>
      <c r="O95" s="21">
        <v>0</v>
      </c>
      <c r="P95" s="21">
        <v>0</v>
      </c>
      <c r="Q95" s="21">
        <v>0</v>
      </c>
      <c r="R95" s="3"/>
      <c r="S95" s="11"/>
      <c r="AV95" s="7"/>
    </row>
    <row r="96" spans="1:48" ht="2.4500000000000002" customHeight="1" x14ac:dyDescent="0.35">
      <c r="A96" s="68"/>
      <c r="B96" s="62"/>
      <c r="C96" s="51"/>
      <c r="D96" s="53"/>
      <c r="E96" s="53"/>
      <c r="F96" s="53"/>
      <c r="G96" s="25"/>
      <c r="H96" s="25"/>
      <c r="I96" s="25"/>
      <c r="J96" s="25"/>
      <c r="K96" s="25"/>
      <c r="L96" s="25"/>
      <c r="M96" s="25"/>
      <c r="N96" s="53"/>
      <c r="O96" s="25"/>
      <c r="P96" s="25"/>
      <c r="Q96" s="25"/>
      <c r="R96" s="3"/>
      <c r="S96" s="11"/>
      <c r="AV96" s="7"/>
    </row>
    <row r="97" spans="1:48" ht="16.149999999999999" customHeight="1" x14ac:dyDescent="0.35">
      <c r="A97" s="66" t="s">
        <v>112</v>
      </c>
      <c r="B97" s="62"/>
      <c r="C97" s="58" t="s">
        <v>113</v>
      </c>
      <c r="D97" s="55">
        <v>0</v>
      </c>
      <c r="E97" s="55">
        <v>0</v>
      </c>
      <c r="F97" s="55">
        <v>0</v>
      </c>
      <c r="G97" s="27">
        <v>0</v>
      </c>
      <c r="H97" s="27">
        <v>0</v>
      </c>
      <c r="I97" s="27">
        <v>0</v>
      </c>
      <c r="J97" s="27">
        <v>0</v>
      </c>
      <c r="K97" s="27">
        <v>0</v>
      </c>
      <c r="L97" s="27">
        <v>0</v>
      </c>
      <c r="M97" s="27">
        <v>0</v>
      </c>
      <c r="N97" s="55">
        <v>0</v>
      </c>
      <c r="O97" s="27">
        <v>0</v>
      </c>
      <c r="P97" s="27">
        <v>0</v>
      </c>
      <c r="Q97" s="27">
        <v>0</v>
      </c>
      <c r="R97" s="3"/>
      <c r="S97" s="11"/>
      <c r="AV97" s="7"/>
    </row>
    <row r="98" spans="1:48" ht="3.6" customHeight="1" x14ac:dyDescent="0.35">
      <c r="A98" s="68"/>
      <c r="B98" s="62"/>
      <c r="C98" s="58"/>
      <c r="D98" s="53"/>
      <c r="E98" s="53"/>
      <c r="F98" s="53"/>
      <c r="G98" s="25"/>
      <c r="H98" s="25"/>
      <c r="I98" s="25"/>
      <c r="J98" s="25"/>
      <c r="K98" s="25"/>
      <c r="L98" s="25"/>
      <c r="M98" s="25"/>
      <c r="N98" s="53"/>
      <c r="O98" s="25"/>
      <c r="P98" s="25"/>
      <c r="Q98" s="25"/>
      <c r="R98" s="3"/>
      <c r="S98" s="11"/>
      <c r="AV98" s="7"/>
    </row>
    <row r="99" spans="1:48" ht="21.75" customHeight="1" x14ac:dyDescent="0.35">
      <c r="A99" s="68"/>
      <c r="B99" s="62" t="s">
        <v>114</v>
      </c>
      <c r="C99" s="59" t="s">
        <v>154</v>
      </c>
      <c r="D99" s="21">
        <v>0</v>
      </c>
      <c r="E99" s="21">
        <v>0</v>
      </c>
      <c r="F99" s="21">
        <v>0</v>
      </c>
      <c r="G99" s="21">
        <v>0</v>
      </c>
      <c r="H99" s="21">
        <v>0</v>
      </c>
      <c r="I99" s="21">
        <v>0</v>
      </c>
      <c r="J99" s="21">
        <v>0</v>
      </c>
      <c r="K99" s="21">
        <v>0</v>
      </c>
      <c r="L99" s="21">
        <v>0</v>
      </c>
      <c r="M99" s="21">
        <v>0</v>
      </c>
      <c r="N99" s="21">
        <v>0</v>
      </c>
      <c r="O99" s="21">
        <v>0</v>
      </c>
      <c r="P99" s="21">
        <v>0</v>
      </c>
      <c r="Q99" s="21">
        <v>0</v>
      </c>
      <c r="R99" s="3"/>
      <c r="S99" s="11"/>
      <c r="AV99" s="7"/>
    </row>
    <row r="100" spans="1:48" ht="18.600000000000001" customHeight="1" x14ac:dyDescent="0.35">
      <c r="A100" s="68"/>
      <c r="B100" s="62" t="s">
        <v>115</v>
      </c>
      <c r="C100" s="59" t="s">
        <v>155</v>
      </c>
      <c r="D100" s="21">
        <v>0</v>
      </c>
      <c r="E100" s="21">
        <v>0</v>
      </c>
      <c r="F100" s="21">
        <v>0</v>
      </c>
      <c r="G100" s="21">
        <v>0</v>
      </c>
      <c r="H100" s="21">
        <v>0</v>
      </c>
      <c r="I100" s="21">
        <v>0</v>
      </c>
      <c r="J100" s="21">
        <v>0</v>
      </c>
      <c r="K100" s="21">
        <v>0</v>
      </c>
      <c r="L100" s="21">
        <v>0</v>
      </c>
      <c r="M100" s="21">
        <v>0</v>
      </c>
      <c r="N100" s="21">
        <v>0</v>
      </c>
      <c r="O100" s="21">
        <v>0</v>
      </c>
      <c r="P100" s="21">
        <v>0</v>
      </c>
      <c r="Q100" s="21">
        <v>0</v>
      </c>
      <c r="R100" s="3"/>
      <c r="S100" s="11"/>
      <c r="AV100" s="7"/>
    </row>
    <row r="101" spans="1:48" ht="3" customHeight="1" x14ac:dyDescent="0.35">
      <c r="A101" s="68"/>
      <c r="B101" s="62"/>
      <c r="C101" s="59"/>
      <c r="D101" s="53"/>
      <c r="E101" s="53"/>
      <c r="F101" s="53"/>
      <c r="G101" s="25"/>
      <c r="H101" s="25"/>
      <c r="I101" s="25"/>
      <c r="J101" s="25"/>
      <c r="K101" s="25"/>
      <c r="L101" s="25"/>
      <c r="M101" s="25"/>
      <c r="N101" s="53"/>
      <c r="O101" s="25"/>
      <c r="P101" s="25"/>
      <c r="Q101" s="25"/>
      <c r="R101" s="3"/>
      <c r="S101" s="11"/>
      <c r="AV101" s="7"/>
    </row>
    <row r="102" spans="1:48" ht="15" customHeight="1" x14ac:dyDescent="0.35">
      <c r="A102" s="66" t="s">
        <v>116</v>
      </c>
      <c r="B102" s="62"/>
      <c r="C102" s="58" t="s">
        <v>156</v>
      </c>
      <c r="D102" s="55">
        <v>0</v>
      </c>
      <c r="E102" s="55">
        <v>0</v>
      </c>
      <c r="F102" s="55">
        <v>0</v>
      </c>
      <c r="G102" s="27">
        <v>0</v>
      </c>
      <c r="H102" s="27">
        <v>0</v>
      </c>
      <c r="I102" s="27">
        <v>0</v>
      </c>
      <c r="J102" s="27">
        <v>0</v>
      </c>
      <c r="K102" s="27">
        <v>0</v>
      </c>
      <c r="L102" s="27">
        <v>0</v>
      </c>
      <c r="M102" s="27">
        <v>0</v>
      </c>
      <c r="N102" s="55">
        <v>0</v>
      </c>
      <c r="O102" s="27">
        <v>0</v>
      </c>
      <c r="P102" s="27">
        <v>0</v>
      </c>
      <c r="Q102" s="27">
        <v>0</v>
      </c>
      <c r="R102" s="3"/>
      <c r="S102" s="11"/>
      <c r="AV102" s="7"/>
    </row>
    <row r="103" spans="1:48" ht="9.6" customHeight="1" x14ac:dyDescent="0.35">
      <c r="A103" s="68"/>
      <c r="B103" s="62"/>
      <c r="C103" s="50"/>
      <c r="D103" s="21">
        <v>0</v>
      </c>
      <c r="E103" s="21">
        <v>0</v>
      </c>
      <c r="F103" s="21">
        <v>0</v>
      </c>
      <c r="G103" s="21">
        <v>0</v>
      </c>
      <c r="H103" s="21">
        <v>0</v>
      </c>
      <c r="I103" s="21">
        <v>0</v>
      </c>
      <c r="J103" s="21">
        <v>0</v>
      </c>
      <c r="K103" s="21">
        <v>0</v>
      </c>
      <c r="L103" s="21">
        <v>0</v>
      </c>
      <c r="M103" s="21">
        <v>0</v>
      </c>
      <c r="N103" s="21">
        <v>0</v>
      </c>
      <c r="O103" s="21">
        <v>0</v>
      </c>
      <c r="P103" s="21">
        <v>0</v>
      </c>
      <c r="Q103" s="21">
        <v>0</v>
      </c>
      <c r="R103" s="3"/>
      <c r="S103" s="11"/>
      <c r="AV103" s="7"/>
    </row>
    <row r="104" spans="1:48" ht="27" customHeight="1" x14ac:dyDescent="0.35">
      <c r="A104" s="69"/>
      <c r="B104" s="67" t="s">
        <v>117</v>
      </c>
      <c r="C104" s="57" t="s">
        <v>157</v>
      </c>
      <c r="D104" s="21">
        <v>0</v>
      </c>
      <c r="E104" s="21">
        <v>0</v>
      </c>
      <c r="F104" s="21">
        <v>0</v>
      </c>
      <c r="G104" s="21">
        <v>0</v>
      </c>
      <c r="H104" s="21">
        <v>0</v>
      </c>
      <c r="I104" s="21">
        <v>0</v>
      </c>
      <c r="J104" s="21">
        <v>0</v>
      </c>
      <c r="K104" s="21">
        <v>0</v>
      </c>
      <c r="L104" s="21">
        <v>0</v>
      </c>
      <c r="M104" s="21">
        <v>0</v>
      </c>
      <c r="N104" s="21">
        <v>0</v>
      </c>
      <c r="O104" s="21">
        <v>0</v>
      </c>
      <c r="P104" s="21">
        <v>0</v>
      </c>
      <c r="Q104" s="21">
        <v>0</v>
      </c>
      <c r="R104" s="3"/>
      <c r="S104" s="11"/>
      <c r="AV104" s="7"/>
    </row>
    <row r="105" spans="1:48" ht="21" customHeight="1" x14ac:dyDescent="0.35">
      <c r="A105" s="77" t="s">
        <v>158</v>
      </c>
      <c r="B105" s="77"/>
      <c r="C105" s="77"/>
      <c r="D105" s="34">
        <f t="shared" ref="D105:E105" si="11">D88</f>
        <v>3362776950</v>
      </c>
      <c r="E105" s="34">
        <f t="shared" si="11"/>
        <v>0</v>
      </c>
      <c r="F105" s="34">
        <f t="shared" ref="F105:Q105" si="12">F88</f>
        <v>185650286.46000004</v>
      </c>
      <c r="G105" s="35">
        <f t="shared" si="12"/>
        <v>198763575.09</v>
      </c>
      <c r="H105" s="35">
        <f t="shared" si="12"/>
        <v>220754055.37</v>
      </c>
      <c r="I105" s="35">
        <f t="shared" si="12"/>
        <v>216024458.72000003</v>
      </c>
      <c r="J105" s="35">
        <f t="shared" si="12"/>
        <v>181351737.41999999</v>
      </c>
      <c r="K105" s="35">
        <f t="shared" si="12"/>
        <v>238642584.33000001</v>
      </c>
      <c r="L105" s="35">
        <f t="shared" si="12"/>
        <v>305584982.90999997</v>
      </c>
      <c r="M105" s="35">
        <f t="shared" si="12"/>
        <v>232470376.31</v>
      </c>
      <c r="N105" s="34">
        <f>N88</f>
        <v>1779242056.6099999</v>
      </c>
      <c r="O105" s="35">
        <f t="shared" si="12"/>
        <v>0</v>
      </c>
      <c r="P105" s="35">
        <f t="shared" si="12"/>
        <v>0</v>
      </c>
      <c r="Q105" s="35">
        <f t="shared" si="12"/>
        <v>0</v>
      </c>
      <c r="R105" s="5"/>
      <c r="AV105" s="7"/>
    </row>
    <row r="106" spans="1:48" s="7" customFormat="1" ht="14.45" customHeight="1" x14ac:dyDescent="0.35">
      <c r="A106" s="1"/>
      <c r="B106" s="1"/>
      <c r="C106" s="36"/>
      <c r="D106" s="36"/>
      <c r="E106" s="36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37"/>
      <c r="R106" s="1"/>
      <c r="S106" s="14"/>
    </row>
    <row r="107" spans="1:48" s="7" customFormat="1" ht="21" customHeight="1" x14ac:dyDescent="0.35">
      <c r="A107" s="1"/>
      <c r="B107" s="1"/>
      <c r="C107" s="41"/>
      <c r="D107" s="41"/>
      <c r="E107" s="41"/>
      <c r="F107" s="39"/>
      <c r="G107" s="1"/>
      <c r="H107" s="42"/>
      <c r="I107" s="42"/>
      <c r="J107" s="71"/>
      <c r="K107" s="42"/>
      <c r="L107" s="42"/>
      <c r="M107" s="71"/>
      <c r="N107" s="42"/>
      <c r="O107" s="42"/>
      <c r="P107" s="42"/>
      <c r="Q107" s="38"/>
      <c r="R107" s="1"/>
    </row>
    <row r="108" spans="1:48" s="7" customFormat="1" ht="21" customHeight="1" x14ac:dyDescent="0.35">
      <c r="A108" s="1"/>
      <c r="B108" s="1"/>
      <c r="C108" s="41"/>
      <c r="D108" s="41"/>
      <c r="E108" s="41"/>
      <c r="F108" s="39"/>
      <c r="G108" s="1"/>
      <c r="H108" s="42"/>
      <c r="I108" s="42"/>
      <c r="J108" s="42"/>
      <c r="K108" s="42"/>
      <c r="L108" s="42"/>
      <c r="M108" s="42"/>
      <c r="N108" s="42"/>
      <c r="O108" s="42"/>
      <c r="P108" s="42"/>
      <c r="Q108" s="38"/>
      <c r="R108" s="1"/>
    </row>
    <row r="109" spans="1:48" s="7" customFormat="1" ht="21" customHeight="1" x14ac:dyDescent="0.35">
      <c r="A109" s="1"/>
      <c r="B109" s="1"/>
      <c r="C109" s="41"/>
      <c r="D109" s="41"/>
      <c r="E109" s="41"/>
      <c r="F109" s="39"/>
      <c r="G109" s="1"/>
      <c r="H109" s="42"/>
      <c r="I109" s="42"/>
      <c r="J109" s="42"/>
      <c r="K109" s="42"/>
      <c r="L109" s="42"/>
      <c r="M109" s="42"/>
      <c r="N109" s="42"/>
      <c r="O109" s="42"/>
      <c r="P109" s="42"/>
      <c r="Q109" s="38"/>
      <c r="R109" s="1"/>
    </row>
    <row r="110" spans="1:48" s="7" customFormat="1" ht="21" customHeight="1" x14ac:dyDescent="0.35">
      <c r="A110" s="1"/>
      <c r="B110" s="1"/>
      <c r="C110" s="41"/>
      <c r="D110" s="41"/>
      <c r="E110" s="41"/>
      <c r="F110" s="39"/>
      <c r="G110" s="2"/>
      <c r="H110" s="1"/>
      <c r="I110" s="2"/>
      <c r="J110" s="1"/>
      <c r="K110" s="1"/>
      <c r="L110" s="1"/>
      <c r="M110" s="1"/>
      <c r="N110" s="1"/>
      <c r="O110" s="1"/>
      <c r="P110" s="1"/>
      <c r="Q110" s="38"/>
      <c r="R110" s="1"/>
    </row>
    <row r="111" spans="1:48" s="7" customFormat="1" ht="21" customHeight="1" x14ac:dyDescent="0.35">
      <c r="A111" s="1"/>
      <c r="B111" s="1"/>
      <c r="C111" s="41"/>
      <c r="D111" s="41"/>
      <c r="E111" s="41"/>
      <c r="F111" s="39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38"/>
      <c r="R111" s="1"/>
    </row>
    <row r="112" spans="1:48" s="7" customFormat="1" ht="21" customHeight="1" x14ac:dyDescent="0.35">
      <c r="A112" s="1"/>
      <c r="B112" s="1"/>
      <c r="C112" s="41"/>
      <c r="D112" s="41"/>
      <c r="E112" s="41"/>
      <c r="F112" s="39"/>
      <c r="G112" s="1"/>
      <c r="H112" s="1"/>
      <c r="I112" s="1"/>
      <c r="J112" s="73"/>
      <c r="K112" s="1"/>
      <c r="L112" s="1"/>
      <c r="M112" s="1"/>
      <c r="N112" s="1"/>
      <c r="O112" s="1"/>
      <c r="P112" s="1"/>
      <c r="Q112" s="38"/>
      <c r="R112" s="1"/>
    </row>
    <row r="113" spans="1:48" s="7" customFormat="1" ht="21" customHeight="1" x14ac:dyDescent="0.35">
      <c r="A113" s="1"/>
      <c r="B113" s="1"/>
      <c r="C113" s="41"/>
      <c r="D113" s="41"/>
      <c r="E113" s="41"/>
      <c r="F113" s="39"/>
      <c r="G113" s="1"/>
      <c r="H113" s="1"/>
      <c r="I113" s="1"/>
      <c r="J113" s="73"/>
      <c r="K113" s="1"/>
      <c r="L113" s="1"/>
      <c r="M113" s="1"/>
      <c r="N113" s="1"/>
      <c r="O113" s="1"/>
      <c r="P113" s="1"/>
      <c r="Q113" s="38"/>
      <c r="R113" s="1"/>
    </row>
    <row r="114" spans="1:48" ht="21" customHeight="1" x14ac:dyDescent="0.35">
      <c r="A114" s="43"/>
      <c r="B114" s="43"/>
      <c r="C114" s="36"/>
      <c r="D114" s="36"/>
      <c r="E114" s="36"/>
      <c r="F114" s="1"/>
      <c r="G114" s="1"/>
      <c r="H114" s="1"/>
      <c r="I114" s="1"/>
      <c r="J114" s="44"/>
      <c r="K114" s="17"/>
      <c r="L114" s="43"/>
      <c r="M114" s="43"/>
      <c r="N114" s="1"/>
      <c r="O114" s="1"/>
      <c r="P114" s="1"/>
      <c r="Q114" s="38"/>
      <c r="R114" s="1"/>
      <c r="AV114" s="7"/>
    </row>
    <row r="115" spans="1:48" ht="21" customHeight="1" x14ac:dyDescent="0.35">
      <c r="A115" s="43"/>
      <c r="B115" s="43"/>
      <c r="C115" s="40"/>
      <c r="D115" s="40"/>
      <c r="E115" s="40"/>
      <c r="F115" s="1"/>
      <c r="G115" s="1"/>
      <c r="H115" s="1"/>
      <c r="I115" s="1"/>
      <c r="J115" s="44"/>
      <c r="K115" s="17"/>
      <c r="L115" s="43"/>
      <c r="M115" s="43"/>
      <c r="N115" s="1"/>
      <c r="O115" s="1"/>
      <c r="P115" s="1"/>
      <c r="Q115" s="38"/>
      <c r="R115" s="1"/>
      <c r="AV115" s="7"/>
    </row>
    <row r="116" spans="1:48" ht="27.6" customHeight="1" x14ac:dyDescent="0.35">
      <c r="A116" s="43"/>
      <c r="B116" s="43"/>
      <c r="C116" s="45"/>
      <c r="D116" s="75"/>
      <c r="E116" s="75"/>
      <c r="F116" s="75"/>
      <c r="G116" s="75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1"/>
      <c r="AV116" s="7"/>
    </row>
    <row r="117" spans="1:48" ht="27.6" customHeight="1" x14ac:dyDescent="0.35">
      <c r="A117" s="43"/>
      <c r="B117" s="43"/>
      <c r="C117" s="45"/>
      <c r="D117" s="75"/>
      <c r="E117" s="75"/>
      <c r="F117" s="75"/>
      <c r="G117" s="75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1"/>
      <c r="AV117" s="7"/>
    </row>
    <row r="118" spans="1:48" ht="27.6" customHeight="1" x14ac:dyDescent="0.35">
      <c r="A118" s="43"/>
      <c r="B118" s="43"/>
      <c r="C118" s="45"/>
      <c r="D118" s="45"/>
      <c r="E118" s="45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1"/>
      <c r="AV118" s="7"/>
    </row>
    <row r="119" spans="1:48" ht="27.6" customHeight="1" x14ac:dyDescent="0.35">
      <c r="A119" s="43"/>
      <c r="B119" s="43"/>
      <c r="C119" s="45"/>
      <c r="D119" s="45"/>
      <c r="E119" s="45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1"/>
      <c r="AV119" s="7"/>
    </row>
    <row r="120" spans="1:48" ht="12" customHeight="1" x14ac:dyDescent="0.35">
      <c r="A120" s="43"/>
      <c r="B120" s="43"/>
      <c r="C120" s="45"/>
      <c r="D120" s="45"/>
      <c r="E120" s="45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1"/>
      <c r="AV120" s="7"/>
    </row>
    <row r="121" spans="1:48" x14ac:dyDescent="0.35">
      <c r="A121" s="43"/>
      <c r="B121" s="43"/>
      <c r="C121" s="45"/>
      <c r="D121" s="45"/>
      <c r="E121" s="45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1"/>
      <c r="AV121" s="7"/>
    </row>
    <row r="122" spans="1:48" x14ac:dyDescent="0.35">
      <c r="A122" s="43"/>
      <c r="B122" s="43"/>
      <c r="C122" s="45"/>
      <c r="D122" s="45"/>
      <c r="E122" s="45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1"/>
      <c r="AV122" s="7"/>
    </row>
    <row r="123" spans="1:48" x14ac:dyDescent="0.35">
      <c r="A123" s="43"/>
      <c r="B123" s="43"/>
      <c r="C123" s="45"/>
      <c r="D123" s="45"/>
      <c r="E123" s="45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1"/>
      <c r="AV123" s="7"/>
    </row>
    <row r="124" spans="1:48" x14ac:dyDescent="0.35">
      <c r="A124" s="43"/>
      <c r="B124" s="43"/>
      <c r="C124" s="45"/>
      <c r="D124" s="45"/>
      <c r="E124" s="45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1"/>
      <c r="AV124" s="7"/>
    </row>
    <row r="125" spans="1:48" x14ac:dyDescent="0.35">
      <c r="A125" s="43"/>
      <c r="B125" s="43"/>
      <c r="C125" s="45"/>
      <c r="D125" s="45"/>
      <c r="E125" s="45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1"/>
      <c r="AV125" s="7"/>
    </row>
    <row r="126" spans="1:48" x14ac:dyDescent="0.35">
      <c r="A126" s="43"/>
      <c r="B126" s="43"/>
      <c r="C126" s="45"/>
      <c r="D126" s="45"/>
      <c r="E126" s="45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1"/>
      <c r="AV126" s="7"/>
    </row>
    <row r="127" spans="1:48" x14ac:dyDescent="0.35">
      <c r="A127" s="43"/>
      <c r="B127" s="43"/>
      <c r="C127" s="45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1"/>
    </row>
    <row r="128" spans="1:48" x14ac:dyDescent="0.35">
      <c r="A128" s="43"/>
      <c r="B128" s="43"/>
      <c r="C128" s="45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1"/>
    </row>
    <row r="129" spans="1:17" x14ac:dyDescent="0.35">
      <c r="A129" s="43"/>
      <c r="B129" s="43"/>
      <c r="C129" s="45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1"/>
    </row>
    <row r="130" spans="1:17" x14ac:dyDescent="0.35">
      <c r="A130" s="43"/>
      <c r="B130" s="43"/>
      <c r="C130" s="45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1"/>
    </row>
    <row r="131" spans="1:17" x14ac:dyDescent="0.35">
      <c r="A131" s="43"/>
      <c r="B131" s="43"/>
      <c r="C131" s="45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1"/>
    </row>
    <row r="132" spans="1:17" x14ac:dyDescent="0.35">
      <c r="A132" s="43"/>
      <c r="B132" s="43"/>
      <c r="C132" s="45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1"/>
    </row>
    <row r="133" spans="1:17" x14ac:dyDescent="0.35">
      <c r="A133" s="43"/>
      <c r="B133" s="43"/>
      <c r="C133" s="45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1"/>
    </row>
    <row r="134" spans="1:17" x14ac:dyDescent="0.35">
      <c r="A134" s="43"/>
      <c r="B134" s="43"/>
      <c r="C134" s="45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1"/>
    </row>
    <row r="135" spans="1:17" x14ac:dyDescent="0.35">
      <c r="C135" s="45"/>
      <c r="D135" s="43"/>
      <c r="E135" s="43"/>
      <c r="F135" s="43"/>
      <c r="G135" s="43"/>
      <c r="H135" s="43"/>
      <c r="I135" s="43"/>
      <c r="N135" s="43"/>
      <c r="O135" s="43"/>
      <c r="P135" s="43"/>
      <c r="Q135" s="1"/>
    </row>
    <row r="136" spans="1:17" x14ac:dyDescent="0.35">
      <c r="C136" s="45"/>
      <c r="D136" s="43"/>
      <c r="E136" s="43"/>
      <c r="F136" s="43"/>
      <c r="G136" s="43"/>
      <c r="H136" s="43"/>
      <c r="I136" s="43"/>
      <c r="N136" s="43"/>
      <c r="O136" s="43"/>
      <c r="P136" s="43"/>
      <c r="Q136" s="1"/>
    </row>
    <row r="137" spans="1:17" x14ac:dyDescent="0.35">
      <c r="C137" s="45"/>
      <c r="D137" s="43"/>
      <c r="E137" s="43"/>
      <c r="F137" s="43"/>
      <c r="G137" s="43"/>
      <c r="H137" s="43"/>
      <c r="I137" s="43"/>
      <c r="N137" s="43"/>
      <c r="O137" s="43"/>
      <c r="P137" s="43"/>
      <c r="Q137" s="1"/>
    </row>
    <row r="138" spans="1:17" x14ac:dyDescent="0.35">
      <c r="C138" s="45"/>
      <c r="D138" s="43"/>
      <c r="E138" s="43"/>
      <c r="F138" s="43"/>
      <c r="G138" s="43"/>
      <c r="H138" s="43"/>
      <c r="I138" s="43"/>
      <c r="N138" s="43"/>
      <c r="O138" s="43"/>
      <c r="P138" s="43"/>
      <c r="Q138" s="1"/>
    </row>
    <row r="139" spans="1:17" x14ac:dyDescent="0.35">
      <c r="P139" s="6"/>
    </row>
    <row r="140" spans="1:17" x14ac:dyDescent="0.35">
      <c r="P140" s="6"/>
    </row>
    <row r="141" spans="1:17" ht="240" customHeight="1" x14ac:dyDescent="0.35">
      <c r="P141" s="6"/>
    </row>
    <row r="142" spans="1:17" ht="127.5" customHeight="1" x14ac:dyDescent="0.35">
      <c r="P142" s="6"/>
    </row>
  </sheetData>
  <mergeCells count="8">
    <mergeCell ref="K1:P1"/>
    <mergeCell ref="D116:G117"/>
    <mergeCell ref="A88:C88"/>
    <mergeCell ref="A105:C105"/>
    <mergeCell ref="A3:C4"/>
    <mergeCell ref="F3:P3"/>
    <mergeCell ref="D3:D4"/>
    <mergeCell ref="E3:E4"/>
  </mergeCells>
  <printOptions horizontalCentered="1"/>
  <pageMargins left="0.19685039370078741" right="0.19685039370078741" top="0.43307086614173229" bottom="0.55118110236220474" header="0.43307086614173229" footer="0.23622047244094491"/>
  <pageSetup scale="56" fitToHeight="0" orientation="landscape" r:id="rId1"/>
  <headerFooter>
    <oddFooter>&amp;C&amp;14Pagina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9:G15"/>
  <sheetViews>
    <sheetView workbookViewId="0">
      <selection activeCell="G19" sqref="G19"/>
    </sheetView>
  </sheetViews>
  <sheetFormatPr baseColWidth="10" defaultRowHeight="15" x14ac:dyDescent="0.25"/>
  <cols>
    <col min="7" max="7" width="16.42578125" customWidth="1"/>
  </cols>
  <sheetData>
    <row r="9" spans="7:7" x14ac:dyDescent="0.25">
      <c r="G9" s="74">
        <v>2000148415.21</v>
      </c>
    </row>
    <row r="10" spans="7:7" x14ac:dyDescent="0.25">
      <c r="G10" s="74">
        <v>-220906358.59999999</v>
      </c>
    </row>
    <row r="11" spans="7:7" x14ac:dyDescent="0.25">
      <c r="G11" s="74"/>
    </row>
    <row r="12" spans="7:7" x14ac:dyDescent="0.25">
      <c r="G12" s="74"/>
    </row>
    <row r="13" spans="7:7" x14ac:dyDescent="0.25">
      <c r="G13" s="74"/>
    </row>
    <row r="14" spans="7:7" x14ac:dyDescent="0.25">
      <c r="G14" s="74"/>
    </row>
    <row r="15" spans="7:7" x14ac:dyDescent="0.25">
      <c r="G15" s="74">
        <f>SUM(G9:G14)</f>
        <v>1779242056.6100001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Agosto</vt:lpstr>
      <vt:lpstr>Hoja1</vt:lpstr>
      <vt:lpstr>Agosto!Área_de_impresión</vt:lpstr>
      <vt:lpstr>Agosto!Títulos_a_imprimir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Benilda Frias</dc:creator>
  <cp:lastModifiedBy>Anny Santana Espinosa</cp:lastModifiedBy>
  <cp:lastPrinted>2021-10-08T14:33:07Z</cp:lastPrinted>
  <dcterms:created xsi:type="dcterms:W3CDTF">2020-11-04T14:03:08Z</dcterms:created>
  <dcterms:modified xsi:type="dcterms:W3CDTF">2021-12-10T12:37:55Z</dcterms:modified>
</cp:coreProperties>
</file>