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3815" windowHeight="4815"/>
  </bookViews>
  <sheets>
    <sheet name="Plantilla Ejecución 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B10" i="2" l="1"/>
  <c r="D9" i="3" l="1"/>
  <c r="B24" i="2" l="1"/>
  <c r="B26" i="2"/>
  <c r="E15" i="2"/>
  <c r="N75" i="2"/>
  <c r="N84" i="2" s="1"/>
  <c r="M75" i="2"/>
  <c r="M84" i="2" s="1"/>
  <c r="L75" i="2"/>
  <c r="L84" i="2" s="1"/>
  <c r="K75" i="2"/>
  <c r="K84" i="2" s="1"/>
  <c r="J75" i="2"/>
  <c r="J84" i="2" s="1"/>
  <c r="I75" i="2"/>
  <c r="I84" i="2" s="1"/>
  <c r="H75" i="2"/>
  <c r="H84" i="2" s="1"/>
  <c r="B74" i="2"/>
  <c r="B73" i="2" s="1"/>
  <c r="B72" i="2"/>
  <c r="B71" i="2"/>
  <c r="B69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N64" i="2"/>
  <c r="M64" i="2" s="1"/>
  <c r="L64" i="2" s="1"/>
  <c r="K64" i="2" s="1"/>
  <c r="J64" i="2" s="1"/>
  <c r="I64" i="2" s="1"/>
  <c r="H64" i="2" s="1"/>
  <c r="G64" i="2" s="1"/>
  <c r="F64" i="2" s="1"/>
  <c r="E64" i="2" s="1"/>
  <c r="D64" i="2" s="1"/>
  <c r="C64" i="2" s="1"/>
  <c r="B64" i="2" s="1"/>
  <c r="N63" i="2"/>
  <c r="M63" i="2" s="1"/>
  <c r="L63" i="2" s="1"/>
  <c r="K63" i="2" s="1"/>
  <c r="J63" i="2" s="1"/>
  <c r="I63" i="2" s="1"/>
  <c r="H63" i="2" s="1"/>
  <c r="G63" i="2" s="1"/>
  <c r="F63" i="2" s="1"/>
  <c r="E63" i="2" s="1"/>
  <c r="D63" i="2" s="1"/>
  <c r="C63" i="2" s="1"/>
  <c r="B63" i="2" s="1"/>
  <c r="N62" i="2"/>
  <c r="C58" i="2"/>
  <c r="B58" i="2"/>
  <c r="C56" i="2"/>
  <c r="B56" i="2" s="1"/>
  <c r="N57" i="2"/>
  <c r="M57" i="2" s="1"/>
  <c r="N58" i="2"/>
  <c r="M58" i="2"/>
  <c r="L58" i="2"/>
  <c r="K58" i="2"/>
  <c r="J58" i="2"/>
  <c r="I58" i="2"/>
  <c r="H58" i="2"/>
  <c r="G58" i="2"/>
  <c r="F58" i="2"/>
  <c r="E58" i="2"/>
  <c r="D58" i="2"/>
  <c r="B55" i="2"/>
  <c r="B54" i="2"/>
  <c r="C9" i="2"/>
  <c r="B52" i="2"/>
  <c r="C43" i="2"/>
  <c r="B45" i="2"/>
  <c r="B46" i="2"/>
  <c r="B47" i="2"/>
  <c r="B48" i="2"/>
  <c r="B49" i="2"/>
  <c r="B50" i="2"/>
  <c r="B51" i="2"/>
  <c r="B44" i="2"/>
  <c r="D43" i="2"/>
  <c r="N43" i="2"/>
  <c r="M43" i="2"/>
  <c r="L43" i="2"/>
  <c r="K43" i="2"/>
  <c r="J43" i="2"/>
  <c r="I43" i="2"/>
  <c r="H43" i="2"/>
  <c r="G43" i="2"/>
  <c r="F43" i="2"/>
  <c r="E43" i="2"/>
  <c r="G76" i="2"/>
  <c r="F76" i="2"/>
  <c r="E76" i="2"/>
  <c r="D76" i="2"/>
  <c r="C76" i="2"/>
  <c r="B41" i="2"/>
  <c r="B37" i="2"/>
  <c r="B38" i="2"/>
  <c r="B39" i="2"/>
  <c r="B40" i="2"/>
  <c r="B42" i="2"/>
  <c r="B36" i="2"/>
  <c r="B33" i="2"/>
  <c r="C35" i="2"/>
  <c r="N35" i="2"/>
  <c r="M35" i="2"/>
  <c r="L35" i="2"/>
  <c r="K35" i="2"/>
  <c r="J35" i="2"/>
  <c r="I35" i="2"/>
  <c r="H35" i="2"/>
  <c r="G35" i="2"/>
  <c r="F35" i="2"/>
  <c r="E35" i="2"/>
  <c r="D35" i="2"/>
  <c r="B27" i="2"/>
  <c r="B28" i="2"/>
  <c r="B29" i="2"/>
  <c r="B30" i="2"/>
  <c r="B31" i="2"/>
  <c r="B32" i="2"/>
  <c r="B34" i="2"/>
  <c r="B17" i="2"/>
  <c r="B18" i="2"/>
  <c r="B19" i="2"/>
  <c r="B20" i="2"/>
  <c r="B21" i="2"/>
  <c r="B22" i="2"/>
  <c r="B23" i="2"/>
  <c r="B16" i="2"/>
  <c r="N25" i="2"/>
  <c r="M25" i="2"/>
  <c r="L25" i="2"/>
  <c r="K25" i="2"/>
  <c r="J25" i="2"/>
  <c r="I25" i="2"/>
  <c r="H25" i="2"/>
  <c r="G25" i="2"/>
  <c r="F25" i="2"/>
  <c r="E25" i="2"/>
  <c r="D25" i="2"/>
  <c r="C25" i="2"/>
  <c r="N15" i="2"/>
  <c r="M15" i="2"/>
  <c r="L15" i="2"/>
  <c r="K15" i="2"/>
  <c r="J15" i="2"/>
  <c r="I15" i="2"/>
  <c r="H15" i="2"/>
  <c r="G15" i="2"/>
  <c r="F15" i="2"/>
  <c r="D15" i="2"/>
  <c r="C15" i="2"/>
  <c r="M9" i="2"/>
  <c r="L9" i="2"/>
  <c r="I9" i="2"/>
  <c r="H9" i="2"/>
  <c r="E9" i="2"/>
  <c r="B14" i="2"/>
  <c r="B11" i="2"/>
  <c r="B12" i="2"/>
  <c r="B13" i="2"/>
  <c r="N9" i="2"/>
  <c r="K9" i="2"/>
  <c r="J9" i="2"/>
  <c r="G9" i="2"/>
  <c r="F9" i="2"/>
  <c r="B9" i="2" l="1"/>
  <c r="G65" i="2"/>
  <c r="G75" i="2" s="1"/>
  <c r="G84" i="2" s="1"/>
  <c r="B67" i="2"/>
  <c r="B76" i="2"/>
  <c r="E65" i="2"/>
  <c r="E75" i="2" s="1"/>
  <c r="E84" i="2" s="1"/>
  <c r="C65" i="2"/>
  <c r="C75" i="2" s="1"/>
  <c r="C84" i="2" s="1"/>
  <c r="F65" i="2"/>
  <c r="N53" i="2"/>
  <c r="B70" i="2"/>
  <c r="N61" i="2"/>
  <c r="B35" i="2"/>
  <c r="B15" i="2"/>
  <c r="F75" i="2"/>
  <c r="F84" i="2" s="1"/>
  <c r="L57" i="2"/>
  <c r="K57" i="2" s="1"/>
  <c r="M53" i="2"/>
  <c r="M62" i="2"/>
  <c r="M61" i="2" s="1"/>
  <c r="B43" i="2"/>
  <c r="B25" i="2"/>
  <c r="D9" i="2"/>
  <c r="B65" i="2" l="1"/>
  <c r="B75" i="2" s="1"/>
  <c r="B84" i="2" s="1"/>
  <c r="D65" i="2"/>
  <c r="D75" i="2" s="1"/>
  <c r="D84" i="2" s="1"/>
  <c r="L53" i="2"/>
  <c r="L62" i="2"/>
  <c r="L61" i="2" s="1"/>
  <c r="J57" i="2"/>
  <c r="K53" i="2"/>
  <c r="K62" i="2" l="1"/>
  <c r="K61" i="2" s="1"/>
  <c r="J62" i="2"/>
  <c r="I57" i="2"/>
  <c r="J53" i="2"/>
  <c r="I62" i="2" l="1"/>
  <c r="J61" i="2"/>
  <c r="H57" i="2"/>
  <c r="I53" i="2"/>
  <c r="H62" i="2" l="1"/>
  <c r="I61" i="2"/>
  <c r="G57" i="2"/>
  <c r="H53" i="2"/>
  <c r="H61" i="2" l="1"/>
  <c r="G62" i="2"/>
  <c r="G53" i="2"/>
  <c r="F57" i="2"/>
  <c r="F62" i="2" l="1"/>
  <c r="G61" i="2"/>
  <c r="E57" i="2"/>
  <c r="F53" i="2"/>
  <c r="E62" i="2" l="1"/>
  <c r="F61" i="2"/>
  <c r="D57" i="2"/>
  <c r="E53" i="2"/>
  <c r="D62" i="2" l="1"/>
  <c r="E61" i="2"/>
  <c r="C57" i="2"/>
  <c r="D53" i="2"/>
  <c r="C62" i="2" l="1"/>
  <c r="D61" i="2"/>
  <c r="B57" i="2"/>
  <c r="B53" i="2" s="1"/>
  <c r="C53" i="2"/>
  <c r="B62" i="2" l="1"/>
  <c r="B61" i="2" s="1"/>
  <c r="C61" i="2"/>
</calcChain>
</file>

<file path=xl/sharedStrings.xml><?xml version="1.0" encoding="utf-8"?>
<sst xmlns="http://schemas.openxmlformats.org/spreadsheetml/2006/main" count="104" uniqueCount="104">
  <si>
    <t>Notas: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</si>
  <si>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</si>
  <si>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</si>
  <si>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</si>
  <si>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</si>
  <si>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</si>
  <si>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</si>
  <si>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</si>
  <si>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</si>
  <si>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</si>
  <si>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</si>
  <si>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</si>
  <si>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</si>
  <si>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</si>
  <si>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</si>
  <si>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</si>
  <si>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</si>
  <si>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</si>
  <si>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</si>
  <si>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</si>
  <si>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</si>
  <si>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</si>
  <si>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</si>
  <si>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</si>
  <si>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</si>
  <si>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</si>
  <si>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</si>
  <si>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</si>
  <si>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</si>
  <si>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</si>
  <si>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</si>
  <si>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</si>
  <si>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</si>
  <si>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</si>
  <si>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</si>
  <si>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</si>
  <si>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</si>
  <si>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</si>
  <si>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 xml:space="preserve">1. Gasto devengado. 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</si>
  <si>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</si>
  <si>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</si>
  <si>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</si>
  <si>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</si>
  <si>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</si>
  <si>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</si>
  <si>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 xml:space="preserve">2. Se presenta el gasto por mes; cada mes se debe actualizar el gasto devengado de los meses anteriores. </t>
  </si>
  <si>
    <t>2.5.6 - TRANSFERENCIAS DE CAPITAL AL SECTOR EXTERNO</t>
  </si>
  <si>
    <t xml:space="preserve">Ejecución de Gastos y Aplicaciones Financieras </t>
  </si>
  <si>
    <t>2.5.9 - TRANSFERENCIAS DE CAPITAL A OTRAS INSTITUCIONES PÚBLICAS</t>
  </si>
  <si>
    <t>2.6 - BIENES MUEBLES, INMUEBLES E INTANGIBLES</t>
  </si>
  <si>
    <t>2.6.1 - MOBILIARIO Y EQUIPO</t>
  </si>
  <si>
    <t xml:space="preserve">3. Se presenta la clasificación objetal del gasto al nivel de cuenta. 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</si>
  <si>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</si>
  <si>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</si>
  <si>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</si>
  <si>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</si>
  <si>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</si>
  <si>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4. Fecha de imputación: último día del mes analizado</t>
  </si>
  <si>
    <t>2.6.7 - ACTIVOS BIÓLOGICOS CULTIVABLES</t>
  </si>
  <si>
    <t>5. Fecha de registro: el día 10 del mes siguiente al mes analizado</t>
  </si>
  <si>
    <t>2.6.8 - BIENES INTANGIBLES</t>
  </si>
  <si>
    <t>2.6.9 - EDIFICIOS, ESTRUCTURAS, TIERRAS, TERRENOS Y OBJETOS DE VALOR</t>
  </si>
  <si>
    <t xml:space="preserve">Total </t>
  </si>
  <si>
    <t>2.7 - OBRAS</t>
  </si>
  <si>
    <t xml:space="preserve">Enero </t>
  </si>
  <si>
    <t>2.7.1 - OBRAS EN EDIFICACIONES</t>
  </si>
  <si>
    <t xml:space="preserve">Febrero </t>
  </si>
  <si>
    <t>Marzo</t>
  </si>
  <si>
    <t>2.7.2 - INFRAESTRUCTURA</t>
  </si>
  <si>
    <t>Abril</t>
  </si>
  <si>
    <t>Mayo</t>
  </si>
  <si>
    <t>2.7.3 - CONSTRUCCIONES EN BIENES CONCESIONADOS</t>
  </si>
  <si>
    <t>Junio</t>
  </si>
  <si>
    <t>Julio</t>
  </si>
  <si>
    <t>2.7.4 - GASTOS QUE SE ASIGNARÁN DURANTE EL EJERCICIO PARA INVERSIÓN (ART. 32 Y 33 LEY 423-06)</t>
  </si>
  <si>
    <t>Agosto</t>
  </si>
  <si>
    <t>Septiembre</t>
  </si>
  <si>
    <t>2.8 - ADQUISICION DE ACTIVOS FINANCIEROS CON FINES DE POLÍTICA</t>
  </si>
  <si>
    <t xml:space="preserve">Octubre </t>
  </si>
  <si>
    <t>Noviembre</t>
  </si>
  <si>
    <t>2.8.1 - CONCESIÓN DE PRESTAMOS</t>
  </si>
  <si>
    <t>Diciembre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</si>
  <si>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</si>
  <si>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</si>
  <si>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</si>
  <si>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</si>
  <si>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</si>
  <si>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</si>
  <si>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</si>
  <si>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</si>
  <si>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</si>
  <si>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</si>
  <si>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</si>
  <si>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</si>
  <si>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</si>
  <si>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</si>
  <si>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</si>
  <si>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</si>
  <si>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 2019</t>
  </si>
  <si>
    <t>INSTITUTO DOMINICANO DE AVIACION CIVIL</t>
  </si>
  <si>
    <t>LIC. MAYRA PIMENTEL                                                                DIRECTORA FINANCIERA</t>
  </si>
  <si>
    <t>LIC. ANNY LISBET SANTANA                                                                                                                                                                                     ANALISTA DE PRESUPUESTO</t>
  </si>
  <si>
    <t>TOTAL GASTOS  FINANCIEROS</t>
  </si>
  <si>
    <t>LIC.LEONARDO CASTRO CASTILLO                                                                                                                 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</si>
</sst>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28"/>
      <color rgb="FF000000"/>
      <name val="Calibri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48"/>
      <color rgb="FF000000"/>
      <name val="Calibri"/>
      <family val="2"/>
    </font>
    <font>
      <b/>
      <sz val="48"/>
      <color rgb="FF000000"/>
      <name val="Calibri"/>
      <family val="2"/>
    </font>
    <font>
      <b/>
      <sz val="72"/>
      <color rgb="FF000000"/>
      <name val="Calibri"/>
      <family val="2"/>
    </font>
    <font>
      <sz val="72"/>
      <color rgb="FF000000"/>
      <name val="Calibri"/>
      <family val="2"/>
    </font>
    <font>
      <b/>
      <sz val="60"/>
      <color rgb="FF000000"/>
      <name val="Calibri"/>
      <family val="2"/>
    </font>
    <font>
      <sz val="6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CC2E5"/>
      </bottom>
      <diagonal/>
    </border>
    <border>
      <left/>
      <right/>
      <top style="thin">
        <color rgb="FF9CC2E5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</cellStyleXfs>
  <cellXfs count="74">
    <xf numFmtId="0" fontId="0" fillId="0" borderId="0" xfId="0" applyFont="1" applyAlignment="1"/>
    <xf numFmtId="43" fontId="0" fillId="0" borderId="0" xfId="0" applyNumberFormat="1" applyFont="1"/>
    <xf numFmtId="9" fontId="0" fillId="0" borderId="0" xfId="0" applyNumberFormat="1" applyFont="1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43" fontId="4" fillId="0" borderId="0" xfId="1" applyFont="1" applyAlignment="1"/>
    <xf numFmtId="43" fontId="5" fillId="0" borderId="0" xfId="0" applyNumberFormat="1" applyFont="1"/>
    <xf numFmtId="43" fontId="11" fillId="0" borderId="0" xfId="1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1" fillId="0" borderId="0" xfId="0" applyFont="1" applyAlignment="1"/>
    <xf numFmtId="43" fontId="10" fillId="0" borderId="0" xfId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43" fontId="10" fillId="3" borderId="3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2" applyFont="1" applyAlignment="1">
      <alignment horizontal="center" vertical="center" wrapText="1"/>
    </xf>
    <xf numFmtId="0" fontId="6" fillId="0" borderId="1" xfId="2" applyFont="1" applyAlignment="1">
      <alignment horizontal="center" vertical="center" wrapText="1"/>
    </xf>
    <xf numFmtId="0" fontId="0" fillId="0" borderId="0" xfId="0" applyFont="1" applyAlignment="1"/>
    <xf numFmtId="0" fontId="4" fillId="0" borderId="1" xfId="2" applyFont="1" applyAlignment="1">
      <alignment horizontal="left" wrapText="1"/>
    </xf>
    <xf numFmtId="0" fontId="8" fillId="0" borderId="0" xfId="0" applyFont="1" applyAlignment="1"/>
    <xf numFmtId="0" fontId="7" fillId="0" borderId="0" xfId="0" applyFont="1" applyAlignment="1"/>
    <xf numFmtId="0" fontId="0" fillId="0" borderId="0" xfId="0" applyFont="1" applyAlignment="1"/>
    <xf numFmtId="0" fontId="6" fillId="0" borderId="0" xfId="0" applyFont="1" applyAlignment="1">
      <alignment wrapText="1"/>
    </xf>
    <xf numFmtId="43" fontId="6" fillId="0" borderId="2" xfId="0" applyNumberFormat="1" applyFont="1" applyBorder="1" applyAlignment="1">
      <alignment horizontal="left" vertical="center" wrapText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7" fillId="0" borderId="0" xfId="1" applyFont="1" applyAlignment="1">
      <alignment vertical="center" wrapText="1"/>
    </xf>
    <xf numFmtId="43" fontId="6" fillId="0" borderId="0" xfId="0" applyNumberFormat="1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/>
    <xf numFmtId="164" fontId="6" fillId="0" borderId="0" xfId="0" applyNumberFormat="1" applyFont="1" applyAlignment="1">
      <alignment vertical="center" wrapText="1"/>
    </xf>
    <xf numFmtId="43" fontId="6" fillId="3" borderId="3" xfId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2" applyFont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9" fillId="0" borderId="0" xfId="0" applyFont="1"/>
    <xf numFmtId="0" fontId="8" fillId="0" borderId="0" xfId="0" applyFont="1" applyAlignment="1">
      <alignment horizontal="left"/>
    </xf>
    <xf numFmtId="43" fontId="10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43" fontId="10" fillId="0" borderId="0" xfId="0" applyNumberFormat="1" applyFont="1" applyAlignment="1">
      <alignment vertical="center"/>
    </xf>
    <xf numFmtId="164" fontId="11" fillId="0" borderId="0" xfId="0" applyNumberFormat="1" applyFont="1" applyAlignment="1"/>
    <xf numFmtId="164" fontId="11" fillId="0" borderId="0" xfId="0" applyNumberFormat="1" applyFont="1" applyAlignment="1">
      <alignment vertical="center"/>
    </xf>
    <xf numFmtId="164" fontId="10" fillId="0" borderId="2" xfId="0" applyNumberFormat="1" applyFont="1" applyBorder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  <xf numFmtId="0" fontId="7" fillId="0" borderId="0" xfId="0" applyFont="1" applyAlignment="1"/>
    <xf numFmtId="0" fontId="9" fillId="0" borderId="0" xfId="0" applyFont="1" applyAlignment="1">
      <alignment vertical="center" wrapText="1"/>
    </xf>
    <xf numFmtId="43" fontId="9" fillId="0" borderId="0" xfId="1" applyFont="1" applyAlignment="1">
      <alignment vertical="center" wrapText="1"/>
    </xf>
    <xf numFmtId="0" fontId="9" fillId="0" borderId="1" xfId="2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2" applyFont="1" applyAlignment="1">
      <alignment vertical="center" wrapText="1"/>
    </xf>
    <xf numFmtId="43" fontId="0" fillId="0" borderId="0" xfId="1" applyFont="1" applyAlignment="1"/>
    <xf numFmtId="0" fontId="11" fillId="0" borderId="0" xfId="0" applyFont="1" applyAlignment="1">
      <alignment vertical="center"/>
    </xf>
    <xf numFmtId="0" fontId="7" fillId="0" borderId="0" xfId="0" applyFont="1" applyAlignme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1" xfId="2" applyFont="1" applyAlignment="1">
      <alignment horizontal="center" vertical="center" wrapText="1"/>
    </xf>
    <xf numFmtId="0" fontId="12" fillId="0" borderId="1" xfId="2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6">
    <cellStyle name="Millares" xfId="1" builtinId="3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238125</xdr:colOff>
      <xdr:row>0</xdr:row>
      <xdr:rowOff>200025</xdr:rowOff>
    </xdr:from>
    <xdr:ext cx="904875" cy="581025"/>
    <xdr:sp macro="" textlink="">
      <xdr:nvSpPr>
        <xdr:cNvPr id="5" name="Shape 5"/>
        <xdr:cNvSpPr/>
      </xdr:nvSpPr>
      <xdr:spPr>
        <a:xfrm>
          <a:off x="4898325" y="3494250"/>
          <a:ext cx="895350" cy="571500"/>
        </a:xfrm>
        <a:prstGeom prst="rect">
          <a:avLst/>
        </a:prstGeom>
        <a:noFill/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</a:t>
          </a:r>
          <a:endParaRPr sz="1400"/>
        </a:p>
      </xdr:txBody>
    </xdr:sp>
    <xdr:clientData fLocksWithSheet="0"/>
  </xdr:oneCellAnchor>
  <xdr:twoCellAnchor>
    <xdr:from>
      <xdr:col>8</xdr:col>
      <xdr:colOff>1532825</xdr:colOff>
      <xdr:row>0</xdr:row>
      <xdr:rowOff>0</xdr:rowOff>
    </xdr:from>
    <xdr:to>
      <xdr:col>9</xdr:col>
      <xdr:colOff>2174875</xdr:colOff>
      <xdr:row>4</xdr:row>
      <xdr:rowOff>396875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3335225" y="409225"/>
          <a:ext cx="3619500" cy="280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0"/>
  <sheetViews>
    <sheetView showGridLines="0" tabSelected="1" zoomScale="10" zoomScaleNormal="10" workbookViewId="0">
      <selection activeCell="G65" sqref="G65"/>
    </sheetView>
  </sheetViews>
  <sheetFormatPr baseColWidth="10" defaultRowHeight="15" customHeight="1" x14ac:dyDescent="0.25"/>
  <cols>
    <col min="1" max="1" width="118.28515625" customWidth="1"/>
    <col min="2" max="2" width="113.85546875" bestFit="1" customWidth="1"/>
    <col min="3" max="3" width="108.42578125" customWidth="1"/>
    <col min="4" max="4" width="99.28515625" customWidth="1"/>
    <col min="5" max="5" width="104" customWidth="1"/>
    <col min="6" max="6" width="115" customWidth="1"/>
    <col min="7" max="7" width="104" customWidth="1"/>
    <col min="8" max="8" width="35" customWidth="1"/>
    <col min="9" max="9" width="32.28515625" customWidth="1"/>
    <col min="10" max="10" width="50.28515625" customWidth="1"/>
    <col min="11" max="11" width="72.140625" customWidth="1"/>
    <col min="12" max="12" width="53.42578125" customWidth="1"/>
    <col min="13" max="13" width="68" customWidth="1"/>
    <col min="14" max="14" width="66.28515625" customWidth="1"/>
    <col min="15" max="15" width="8.7109375" customWidth="1"/>
    <col min="16" max="16" width="96.7109375" customWidth="1"/>
    <col min="17" max="17" width="8.7109375" customWidth="1"/>
    <col min="18" max="25" width="6" customWidth="1"/>
    <col min="26" max="27" width="7" customWidth="1"/>
  </cols>
  <sheetData>
    <row r="1" spans="1:29" ht="61.5" x14ac:dyDescent="0.9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6"/>
      <c r="P1" s="19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75" customHeight="1" x14ac:dyDescent="0.9">
      <c r="A2" s="72" t="s">
        <v>99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7"/>
      <c r="P2" s="19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ht="81" customHeight="1" x14ac:dyDescent="0.9">
      <c r="A3" s="72" t="s">
        <v>98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7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98.25" customHeight="1" x14ac:dyDescent="0.9">
      <c r="A4" s="72" t="s">
        <v>47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47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92.25" x14ac:dyDescent="1.3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47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61.5" x14ac:dyDescent="0.9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47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5" customFormat="1" ht="87.75" customHeight="1" x14ac:dyDescent="0.55000000000000004">
      <c r="A7" s="39" t="s">
        <v>2</v>
      </c>
      <c r="B7" s="14" t="s">
        <v>62</v>
      </c>
      <c r="C7" s="14" t="s">
        <v>64</v>
      </c>
      <c r="D7" s="14" t="s">
        <v>66</v>
      </c>
      <c r="E7" s="14" t="s">
        <v>67</v>
      </c>
      <c r="F7" s="14" t="s">
        <v>69</v>
      </c>
      <c r="G7" s="14" t="s">
        <v>70</v>
      </c>
      <c r="H7" s="14" t="s">
        <v>72</v>
      </c>
      <c r="I7" s="14" t="s">
        <v>73</v>
      </c>
      <c r="J7" s="14" t="s">
        <v>75</v>
      </c>
      <c r="K7" s="14" t="s">
        <v>76</v>
      </c>
      <c r="L7" s="14" t="s">
        <v>78</v>
      </c>
      <c r="M7" s="14" t="s">
        <v>79</v>
      </c>
      <c r="N7" s="14" t="s">
        <v>81</v>
      </c>
      <c r="Z7" s="7"/>
      <c r="AA7" s="7"/>
    </row>
    <row r="8" spans="1:29" ht="87.75" customHeight="1" x14ac:dyDescent="0.4">
      <c r="A8" s="40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4"/>
      <c r="P8" s="4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ht="278.25" customHeight="1" x14ac:dyDescent="0.4">
      <c r="A9" s="41" t="s">
        <v>4</v>
      </c>
      <c r="B9" s="48">
        <f>+B10+B11+B12+B13+B14</f>
        <v>879986861.34000015</v>
      </c>
      <c r="C9" s="48">
        <f>+C10+C11+C12+C13+C14</f>
        <v>171132528.06</v>
      </c>
      <c r="D9" s="48">
        <f t="shared" ref="D9:N9" si="0">+D10+D11+D12+D13+D14</f>
        <v>178979457.09999999</v>
      </c>
      <c r="E9" s="48">
        <f t="shared" si="0"/>
        <v>176593000.34</v>
      </c>
      <c r="F9" s="48">
        <f t="shared" si="0"/>
        <v>178998638.18000001</v>
      </c>
      <c r="G9" s="48">
        <f t="shared" si="0"/>
        <v>174283237.66000003</v>
      </c>
      <c r="H9" s="24">
        <f t="shared" si="0"/>
        <v>0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24">
        <f t="shared" si="0"/>
        <v>0</v>
      </c>
      <c r="M9" s="24">
        <f t="shared" si="0"/>
        <v>0</v>
      </c>
      <c r="N9" s="24">
        <f t="shared" si="0"/>
        <v>0</v>
      </c>
      <c r="O9" s="4"/>
      <c r="P9" s="4"/>
      <c r="R9" s="2"/>
    </row>
    <row r="10" spans="1:29" ht="278.25" customHeight="1" x14ac:dyDescent="0.4">
      <c r="A10" s="42" t="s">
        <v>5</v>
      </c>
      <c r="B10" s="49">
        <f>+C10+D10+E10+F10+G10+H10+I10+J10+K10+L10+M10+N10</f>
        <v>672498295.62000012</v>
      </c>
      <c r="C10" s="8">
        <v>134613170.03</v>
      </c>
      <c r="D10" s="49">
        <v>134266235.31</v>
      </c>
      <c r="E10" s="49">
        <v>134637504.74000001</v>
      </c>
      <c r="F10" s="49">
        <v>134600533.99000001</v>
      </c>
      <c r="G10" s="49">
        <v>134380851.55000001</v>
      </c>
      <c r="H10" s="25"/>
      <c r="I10" s="25"/>
      <c r="J10" s="25"/>
      <c r="K10" s="25"/>
      <c r="L10" s="25"/>
      <c r="M10" s="25"/>
      <c r="N10" s="25"/>
      <c r="O10" s="4"/>
      <c r="P10" s="4"/>
    </row>
    <row r="11" spans="1:29" ht="278.25" customHeight="1" x14ac:dyDescent="0.4">
      <c r="A11" s="42" t="s">
        <v>6</v>
      </c>
      <c r="B11" s="49">
        <f t="shared" ref="B11:B14" si="1">+C11+D11+E11+F11+G11+H11+I11+J11+K11+L11+M11+N11</f>
        <v>119975397.94</v>
      </c>
      <c r="C11" s="8">
        <v>19031259.359999999</v>
      </c>
      <c r="D11" s="49">
        <v>27332004.190000001</v>
      </c>
      <c r="E11" s="49">
        <v>25045268.629999999</v>
      </c>
      <c r="F11" s="49">
        <v>26454538.59</v>
      </c>
      <c r="G11" s="49">
        <v>22112327.170000002</v>
      </c>
      <c r="H11" s="25"/>
      <c r="I11" s="25"/>
      <c r="J11" s="25"/>
      <c r="K11" s="25"/>
      <c r="L11" s="25"/>
      <c r="M11" s="25"/>
      <c r="N11" s="25"/>
      <c r="O11" s="4"/>
      <c r="P11" s="4"/>
    </row>
    <row r="12" spans="1:29" ht="278.25" customHeight="1" x14ac:dyDescent="0.4">
      <c r="A12" s="42" t="s">
        <v>7</v>
      </c>
      <c r="B12" s="49">
        <f t="shared" si="1"/>
        <v>2120485</v>
      </c>
      <c r="C12" s="8">
        <v>424105</v>
      </c>
      <c r="D12" s="49">
        <v>424105</v>
      </c>
      <c r="E12" s="49">
        <v>424065</v>
      </c>
      <c r="F12" s="49">
        <v>424105</v>
      </c>
      <c r="G12" s="49">
        <v>424105</v>
      </c>
      <c r="H12" s="25"/>
      <c r="I12" s="25"/>
      <c r="J12" s="25"/>
      <c r="K12" s="25"/>
      <c r="L12" s="25"/>
      <c r="M12" s="25"/>
      <c r="N12" s="25"/>
      <c r="O12" s="4"/>
      <c r="P12" s="4"/>
    </row>
    <row r="13" spans="1:29" ht="278.25" customHeight="1" x14ac:dyDescent="0.4">
      <c r="A13" s="42" t="s">
        <v>8</v>
      </c>
      <c r="B13" s="49">
        <f t="shared" si="1"/>
        <v>3984014.86</v>
      </c>
      <c r="C13" s="8">
        <v>520057.86</v>
      </c>
      <c r="D13" s="49">
        <v>186957</v>
      </c>
      <c r="E13" s="49">
        <v>348000</v>
      </c>
      <c r="F13" s="49">
        <v>920000</v>
      </c>
      <c r="G13" s="49">
        <v>2009000</v>
      </c>
      <c r="H13" s="25"/>
      <c r="I13" s="25"/>
      <c r="J13" s="25"/>
      <c r="K13" s="25"/>
      <c r="L13" s="25"/>
      <c r="M13" s="25"/>
      <c r="N13" s="25"/>
      <c r="O13" s="4"/>
      <c r="P13" s="4"/>
    </row>
    <row r="14" spans="1:29" ht="278.25" customHeight="1" x14ac:dyDescent="0.4">
      <c r="A14" s="42" t="s">
        <v>9</v>
      </c>
      <c r="B14" s="49">
        <f t="shared" si="1"/>
        <v>81408667.920000002</v>
      </c>
      <c r="C14" s="8">
        <v>16543935.810000001</v>
      </c>
      <c r="D14" s="49">
        <v>16770155.6</v>
      </c>
      <c r="E14" s="49">
        <v>16138161.970000001</v>
      </c>
      <c r="F14" s="49">
        <v>16599460.6</v>
      </c>
      <c r="G14" s="49">
        <v>15356953.939999999</v>
      </c>
      <c r="H14" s="25"/>
      <c r="I14" s="25"/>
      <c r="J14" s="25"/>
      <c r="K14" s="25"/>
      <c r="L14" s="25"/>
      <c r="M14" s="25"/>
      <c r="N14" s="25"/>
      <c r="O14" s="4"/>
      <c r="P14" s="4"/>
    </row>
    <row r="15" spans="1:29" ht="278.25" customHeight="1" x14ac:dyDescent="0.7">
      <c r="A15" s="41" t="s">
        <v>10</v>
      </c>
      <c r="B15" s="50">
        <f>+B16+B17+B18+B19+B20+B21+B22+B23+B24</f>
        <v>191743410.19999999</v>
      </c>
      <c r="C15" s="50">
        <f t="shared" ref="C15:N15" si="2">+C16+C17+C18+C19+C20+C21+C22+C23+C24</f>
        <v>37862843.380000003</v>
      </c>
      <c r="D15" s="50">
        <f t="shared" si="2"/>
        <v>33854707.589999996</v>
      </c>
      <c r="E15" s="50">
        <f>+E16+E17+E18+E19+E20+E21+E22+E23+E24</f>
        <v>37600477.140000001</v>
      </c>
      <c r="F15" s="50">
        <f t="shared" si="2"/>
        <v>35952872.059999995</v>
      </c>
      <c r="G15" s="50">
        <f t="shared" si="2"/>
        <v>46472510.030000001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27">
        <f t="shared" si="2"/>
        <v>0</v>
      </c>
      <c r="O15" s="4"/>
      <c r="P15" s="4"/>
    </row>
    <row r="16" spans="1:29" ht="278.25" customHeight="1" x14ac:dyDescent="0.4">
      <c r="A16" s="42" t="s">
        <v>11</v>
      </c>
      <c r="B16" s="49">
        <f>+C16+D16+E16+F16+G16+H16+I16+J16+K16+L16+M16+N16</f>
        <v>32856750.210000001</v>
      </c>
      <c r="C16" s="8">
        <v>9646369.3200000003</v>
      </c>
      <c r="D16" s="49">
        <v>6093757.5700000003</v>
      </c>
      <c r="E16" s="49">
        <v>4527899.03</v>
      </c>
      <c r="F16" s="49">
        <v>4521037.33</v>
      </c>
      <c r="G16" s="49">
        <v>8067686.96</v>
      </c>
      <c r="H16" s="28"/>
      <c r="I16" s="28"/>
      <c r="J16" s="28"/>
      <c r="K16" s="28"/>
      <c r="L16" s="28"/>
      <c r="M16" s="28"/>
      <c r="N16" s="28"/>
      <c r="O16" s="4"/>
      <c r="P16" s="4"/>
    </row>
    <row r="17" spans="1:16" ht="278.25" customHeight="1" x14ac:dyDescent="0.4">
      <c r="A17" s="42" t="s">
        <v>12</v>
      </c>
      <c r="B17" s="49">
        <f t="shared" ref="B17:B23" si="3">+C17+D17+E17+F17+G17+H17+I17+J17+K17+L17+M17+N17</f>
        <v>24409517.740000002</v>
      </c>
      <c r="C17" s="8">
        <v>3161420</v>
      </c>
      <c r="D17" s="49">
        <v>5900542.0599999996</v>
      </c>
      <c r="E17" s="49">
        <v>5340415.76</v>
      </c>
      <c r="F17" s="49">
        <v>4782500</v>
      </c>
      <c r="G17" s="49">
        <v>5224639.92</v>
      </c>
      <c r="H17" s="28"/>
      <c r="I17" s="28"/>
      <c r="J17" s="28"/>
      <c r="K17" s="28"/>
      <c r="L17" s="28"/>
      <c r="M17" s="28"/>
      <c r="N17" s="28"/>
      <c r="O17" s="4"/>
      <c r="P17" s="4"/>
    </row>
    <row r="18" spans="1:16" ht="278.25" customHeight="1" x14ac:dyDescent="0.4">
      <c r="A18" s="42" t="s">
        <v>13</v>
      </c>
      <c r="B18" s="49">
        <f t="shared" si="3"/>
        <v>11161444.629999999</v>
      </c>
      <c r="C18" s="8">
        <v>864234.51</v>
      </c>
      <c r="D18" s="49">
        <v>1106469.5</v>
      </c>
      <c r="E18" s="49">
        <v>4438795.1500000004</v>
      </c>
      <c r="F18" s="49">
        <v>1798704.67</v>
      </c>
      <c r="G18" s="49">
        <v>2953240.8</v>
      </c>
      <c r="H18" s="28"/>
      <c r="I18" s="28"/>
      <c r="J18" s="28"/>
      <c r="K18" s="28"/>
      <c r="L18" s="28"/>
      <c r="M18" s="28"/>
      <c r="N18" s="28"/>
      <c r="O18" s="4"/>
      <c r="P18" s="4"/>
    </row>
    <row r="19" spans="1:16" ht="278.25" customHeight="1" x14ac:dyDescent="0.4">
      <c r="A19" s="42" t="s">
        <v>14</v>
      </c>
      <c r="B19" s="49">
        <f t="shared" si="3"/>
        <v>11790825.02</v>
      </c>
      <c r="C19" s="8">
        <v>1081452.3</v>
      </c>
      <c r="D19" s="49">
        <v>1957231.92</v>
      </c>
      <c r="E19" s="49">
        <v>1726373.16</v>
      </c>
      <c r="F19" s="49">
        <v>4755988.3899999997</v>
      </c>
      <c r="G19" s="49">
        <v>2269779.25</v>
      </c>
      <c r="H19" s="28"/>
      <c r="I19" s="28"/>
      <c r="J19" s="28"/>
      <c r="K19" s="28"/>
      <c r="L19" s="28"/>
      <c r="M19" s="28"/>
      <c r="N19" s="28"/>
      <c r="O19" s="4"/>
      <c r="P19" s="4"/>
    </row>
    <row r="20" spans="1:16" ht="231.75" customHeight="1" x14ac:dyDescent="0.4">
      <c r="A20" s="42" t="s">
        <v>15</v>
      </c>
      <c r="B20" s="49">
        <f t="shared" si="3"/>
        <v>4694964.7</v>
      </c>
      <c r="C20" s="8">
        <v>626062.77</v>
      </c>
      <c r="D20" s="49">
        <v>1078838.98</v>
      </c>
      <c r="E20" s="49">
        <v>1139997.1299999999</v>
      </c>
      <c r="F20" s="49">
        <v>684803.2</v>
      </c>
      <c r="G20" s="49">
        <v>1165262.6200000001</v>
      </c>
      <c r="H20" s="28"/>
      <c r="I20" s="28"/>
      <c r="J20" s="28"/>
      <c r="K20" s="28"/>
      <c r="L20" s="28"/>
      <c r="M20" s="28"/>
      <c r="N20" s="28"/>
      <c r="O20" s="4"/>
      <c r="P20" s="4"/>
    </row>
    <row r="21" spans="1:16" ht="162.75" customHeight="1" x14ac:dyDescent="0.4">
      <c r="A21" s="42" t="s">
        <v>16</v>
      </c>
      <c r="B21" s="49">
        <f t="shared" si="3"/>
        <v>18920348.579999998</v>
      </c>
      <c r="C21" s="8">
        <v>3949972.86</v>
      </c>
      <c r="D21" s="49">
        <v>664944.80000000005</v>
      </c>
      <c r="E21" s="49">
        <v>6248321.8600000003</v>
      </c>
      <c r="F21" s="49">
        <v>3427039.14</v>
      </c>
      <c r="G21" s="49">
        <v>4630069.92</v>
      </c>
      <c r="H21" s="28"/>
      <c r="I21" s="28"/>
      <c r="J21" s="28"/>
      <c r="K21" s="28"/>
      <c r="L21" s="28"/>
      <c r="M21" s="28"/>
      <c r="N21" s="28"/>
      <c r="O21" s="4"/>
      <c r="P21" s="4"/>
    </row>
    <row r="22" spans="1:16" ht="409.6" customHeight="1" x14ac:dyDescent="0.4">
      <c r="A22" s="42" t="s">
        <v>17</v>
      </c>
      <c r="B22" s="49">
        <f t="shared" si="3"/>
        <v>14529781.449999999</v>
      </c>
      <c r="C22" s="8">
        <v>5964746.4699999997</v>
      </c>
      <c r="D22" s="49">
        <v>1475433.66</v>
      </c>
      <c r="E22" s="49">
        <v>1614063.8</v>
      </c>
      <c r="F22" s="49">
        <v>2411266.9900000002</v>
      </c>
      <c r="G22" s="49">
        <v>3064270.53</v>
      </c>
      <c r="H22" s="28"/>
      <c r="I22" s="28"/>
      <c r="J22" s="28"/>
      <c r="K22" s="28"/>
      <c r="L22" s="28"/>
      <c r="M22" s="28"/>
      <c r="N22" s="28"/>
      <c r="O22" s="4"/>
      <c r="P22" s="4"/>
    </row>
    <row r="23" spans="1:16" ht="278.25" customHeight="1" x14ac:dyDescent="0.4">
      <c r="A23" s="42" t="s">
        <v>18</v>
      </c>
      <c r="B23" s="49">
        <f t="shared" si="3"/>
        <v>42068055.259999998</v>
      </c>
      <c r="C23" s="8">
        <v>6477948.8899999997</v>
      </c>
      <c r="D23" s="49">
        <v>7306009.5899999999</v>
      </c>
      <c r="E23" s="49">
        <v>7829212.79</v>
      </c>
      <c r="F23" s="49">
        <v>8523305.0399999991</v>
      </c>
      <c r="G23" s="49">
        <v>11931578.949999999</v>
      </c>
      <c r="H23" s="28"/>
      <c r="I23" s="28"/>
      <c r="J23" s="28"/>
      <c r="K23" s="28"/>
      <c r="L23" s="28"/>
      <c r="M23" s="28"/>
      <c r="N23" s="28"/>
      <c r="O23" s="4"/>
      <c r="P23" s="4"/>
    </row>
    <row r="24" spans="1:16" ht="278.25" customHeight="1" x14ac:dyDescent="0.4">
      <c r="A24" s="42" t="s">
        <v>19</v>
      </c>
      <c r="B24" s="49">
        <f>+C24+D24+E24+F24+G24+H24+I24+J24+K24+L24+M24+N24</f>
        <v>31311722.609999999</v>
      </c>
      <c r="C24" s="8">
        <v>6090636.2599999998</v>
      </c>
      <c r="D24" s="49">
        <v>8271479.5099999998</v>
      </c>
      <c r="E24" s="49">
        <v>4735398.46</v>
      </c>
      <c r="F24" s="49">
        <v>5048227.3</v>
      </c>
      <c r="G24" s="49">
        <v>7165981.0800000001</v>
      </c>
      <c r="H24" s="29"/>
      <c r="I24" s="29"/>
      <c r="J24" s="29"/>
      <c r="K24" s="29"/>
      <c r="L24" s="29"/>
      <c r="M24" s="29"/>
      <c r="N24" s="29"/>
      <c r="O24" s="4"/>
      <c r="P24" s="4"/>
    </row>
    <row r="25" spans="1:16" ht="278.25" customHeight="1" x14ac:dyDescent="0.4">
      <c r="A25" s="41" t="s">
        <v>20</v>
      </c>
      <c r="B25" s="48">
        <f>+B26+B27+B28+B29+B30+B31+B32+B33+B34</f>
        <v>82026842.120000005</v>
      </c>
      <c r="C25" s="48">
        <f t="shared" ref="C25:N25" si="4">+C26+C27+C28+C29+C30+C31+C32+C33+C34</f>
        <v>17723940.859999999</v>
      </c>
      <c r="D25" s="48">
        <f t="shared" si="4"/>
        <v>11012478.25</v>
      </c>
      <c r="E25" s="48">
        <f t="shared" si="4"/>
        <v>18299986.960000001</v>
      </c>
      <c r="F25" s="48">
        <f t="shared" si="4"/>
        <v>11124172.379999999</v>
      </c>
      <c r="G25" s="48">
        <f t="shared" si="4"/>
        <v>23866263.670000002</v>
      </c>
      <c r="H25" s="24">
        <f t="shared" si="4"/>
        <v>0</v>
      </c>
      <c r="I25" s="24">
        <f t="shared" si="4"/>
        <v>0</v>
      </c>
      <c r="J25" s="24">
        <f t="shared" si="4"/>
        <v>0</v>
      </c>
      <c r="K25" s="24">
        <f t="shared" si="4"/>
        <v>0</v>
      </c>
      <c r="L25" s="24">
        <f t="shared" si="4"/>
        <v>0</v>
      </c>
      <c r="M25" s="24">
        <f t="shared" si="4"/>
        <v>0</v>
      </c>
      <c r="N25" s="24">
        <f t="shared" si="4"/>
        <v>0</v>
      </c>
      <c r="O25" s="4"/>
      <c r="P25" s="4"/>
    </row>
    <row r="26" spans="1:16" ht="278.25" customHeight="1" x14ac:dyDescent="0.7">
      <c r="A26" s="42" t="s">
        <v>21</v>
      </c>
      <c r="B26" s="49">
        <f>+C26+D26+E26+F26+G26+H26+I26+J26+K26+L26+M26+N26</f>
        <v>2916666.65</v>
      </c>
      <c r="C26" s="9">
        <v>0</v>
      </c>
      <c r="D26" s="49">
        <v>0</v>
      </c>
      <c r="E26" s="49">
        <v>1749999.99</v>
      </c>
      <c r="F26" s="49">
        <v>583333.32999999996</v>
      </c>
      <c r="G26" s="49">
        <v>583333.32999999996</v>
      </c>
      <c r="H26" s="20"/>
      <c r="I26" s="20"/>
      <c r="J26" s="20"/>
      <c r="K26" s="20"/>
      <c r="L26" s="20"/>
      <c r="M26" s="20"/>
      <c r="N26" s="20"/>
      <c r="O26" s="4"/>
      <c r="P26" s="4"/>
    </row>
    <row r="27" spans="1:16" ht="278.25" customHeight="1" x14ac:dyDescent="0.4">
      <c r="A27" s="42" t="s">
        <v>22</v>
      </c>
      <c r="B27" s="49">
        <f t="shared" ref="B27:B34" si="5">+C27+D27+E27+F27+G27+H27+I27+J27+K27+L27+M27+N27</f>
        <v>276730.5</v>
      </c>
      <c r="C27" s="8">
        <v>41527</v>
      </c>
      <c r="D27" s="49">
        <v>0</v>
      </c>
      <c r="E27" s="49">
        <v>235203.5</v>
      </c>
      <c r="F27" s="49">
        <v>0</v>
      </c>
      <c r="G27" s="49">
        <v>0</v>
      </c>
      <c r="H27" s="28"/>
      <c r="I27" s="28"/>
      <c r="J27" s="28"/>
      <c r="K27" s="28"/>
      <c r="L27" s="28"/>
      <c r="M27" s="28"/>
      <c r="N27" s="28"/>
      <c r="O27" s="4"/>
      <c r="P27" s="4"/>
    </row>
    <row r="28" spans="1:16" ht="278.25" customHeight="1" x14ac:dyDescent="0.4">
      <c r="A28" s="42" t="s">
        <v>23</v>
      </c>
      <c r="B28" s="49">
        <f t="shared" si="5"/>
        <v>7817072.7799999993</v>
      </c>
      <c r="C28" s="8">
        <v>3179980.28</v>
      </c>
      <c r="D28" s="49">
        <v>1159553.5</v>
      </c>
      <c r="E28" s="49">
        <v>1577576.9</v>
      </c>
      <c r="F28" s="49">
        <v>405614.72</v>
      </c>
      <c r="G28" s="49">
        <v>1494347.38</v>
      </c>
      <c r="H28" s="28"/>
      <c r="I28" s="28"/>
      <c r="J28" s="28"/>
      <c r="K28" s="28"/>
      <c r="L28" s="28"/>
      <c r="M28" s="28"/>
      <c r="N28" s="28"/>
      <c r="O28" s="4"/>
      <c r="P28" s="4"/>
    </row>
    <row r="29" spans="1:16" ht="278.25" customHeight="1" x14ac:dyDescent="0.4">
      <c r="A29" s="42" t="s">
        <v>24</v>
      </c>
      <c r="B29" s="49">
        <f t="shared" si="5"/>
        <v>1276473.1100000001</v>
      </c>
      <c r="C29" s="8">
        <v>385250.16</v>
      </c>
      <c r="D29" s="49">
        <v>0</v>
      </c>
      <c r="E29" s="49">
        <v>382637.4</v>
      </c>
      <c r="F29" s="49">
        <v>192040.95999999999</v>
      </c>
      <c r="G29" s="49">
        <v>316544.59000000003</v>
      </c>
      <c r="H29" s="28"/>
      <c r="I29" s="28"/>
      <c r="J29" s="28"/>
      <c r="K29" s="28"/>
      <c r="L29" s="28"/>
      <c r="M29" s="28"/>
      <c r="N29" s="28"/>
      <c r="O29" s="4"/>
      <c r="P29" s="4"/>
    </row>
    <row r="30" spans="1:16" ht="278.25" customHeight="1" x14ac:dyDescent="0.4">
      <c r="A30" s="42" t="s">
        <v>25</v>
      </c>
      <c r="B30" s="49">
        <f t="shared" si="5"/>
        <v>1712271.3599999999</v>
      </c>
      <c r="C30" s="8">
        <v>273293.90000000002</v>
      </c>
      <c r="D30" s="49">
        <v>445904</v>
      </c>
      <c r="E30" s="49">
        <v>454583.2</v>
      </c>
      <c r="F30" s="49">
        <v>43936.4</v>
      </c>
      <c r="G30" s="49">
        <v>494553.86</v>
      </c>
      <c r="H30" s="28"/>
      <c r="I30" s="28"/>
      <c r="J30" s="28"/>
      <c r="K30" s="28"/>
      <c r="L30" s="28"/>
      <c r="M30" s="28"/>
      <c r="N30" s="28"/>
      <c r="O30" s="4"/>
      <c r="P30" s="4"/>
    </row>
    <row r="31" spans="1:16" ht="278.25" customHeight="1" x14ac:dyDescent="0.4">
      <c r="A31" s="42" t="s">
        <v>26</v>
      </c>
      <c r="B31" s="49">
        <f t="shared" si="5"/>
        <v>0</v>
      </c>
      <c r="C31" s="8">
        <v>0</v>
      </c>
      <c r="D31" s="49">
        <v>0</v>
      </c>
      <c r="E31" s="49">
        <v>0</v>
      </c>
      <c r="F31" s="49">
        <v>0</v>
      </c>
      <c r="G31" s="49">
        <v>0</v>
      </c>
      <c r="H31" s="28"/>
      <c r="I31" s="28"/>
      <c r="J31" s="28"/>
      <c r="K31" s="28"/>
      <c r="L31" s="28"/>
      <c r="M31" s="28"/>
      <c r="N31" s="28"/>
      <c r="O31" s="4"/>
      <c r="P31" s="4"/>
    </row>
    <row r="32" spans="1:16" ht="278.25" customHeight="1" x14ac:dyDescent="0.4">
      <c r="A32" s="42" t="s">
        <v>27</v>
      </c>
      <c r="B32" s="49">
        <f t="shared" si="5"/>
        <v>31308258.210000001</v>
      </c>
      <c r="C32" s="8">
        <v>6617759.5499999998</v>
      </c>
      <c r="D32" s="49">
        <v>4996539.46</v>
      </c>
      <c r="E32" s="49">
        <v>6552870.8600000003</v>
      </c>
      <c r="F32" s="49">
        <v>5800532.2599999998</v>
      </c>
      <c r="G32" s="49">
        <v>7340556.0800000001</v>
      </c>
      <c r="H32" s="28"/>
      <c r="I32" s="28"/>
      <c r="J32" s="28"/>
      <c r="K32" s="28"/>
      <c r="L32" s="28"/>
      <c r="M32" s="28"/>
      <c r="N32" s="28"/>
      <c r="O32" s="4"/>
      <c r="P32" s="4"/>
    </row>
    <row r="33" spans="1:16" ht="278.25" customHeight="1" x14ac:dyDescent="0.4">
      <c r="A33" s="42" t="s">
        <v>28</v>
      </c>
      <c r="B33" s="49">
        <f>+C33+D33+E33+F33+G33+H33+I33+J33+K33+L33+M33+N33</f>
        <v>0</v>
      </c>
      <c r="C33" s="8">
        <v>0</v>
      </c>
      <c r="D33" s="49">
        <v>0</v>
      </c>
      <c r="E33" s="49">
        <v>0</v>
      </c>
      <c r="F33" s="49">
        <v>0</v>
      </c>
      <c r="G33" s="49">
        <v>0</v>
      </c>
      <c r="H33" s="28"/>
      <c r="I33" s="28"/>
      <c r="J33" s="28"/>
      <c r="K33" s="28"/>
      <c r="L33" s="28"/>
      <c r="M33" s="28"/>
      <c r="N33" s="28"/>
      <c r="O33" s="4"/>
      <c r="P33" s="4"/>
    </row>
    <row r="34" spans="1:16" ht="278.25" customHeight="1" x14ac:dyDescent="0.4">
      <c r="A34" s="42" t="s">
        <v>29</v>
      </c>
      <c r="B34" s="49">
        <f t="shared" si="5"/>
        <v>36719369.510000005</v>
      </c>
      <c r="C34" s="8">
        <v>7226129.9699999997</v>
      </c>
      <c r="D34" s="49">
        <v>4410481.29</v>
      </c>
      <c r="E34" s="49">
        <v>7347115.1100000003</v>
      </c>
      <c r="F34" s="49">
        <v>4098714.71</v>
      </c>
      <c r="G34" s="49">
        <v>13636928.43</v>
      </c>
      <c r="H34" s="28"/>
      <c r="I34" s="28"/>
      <c r="J34" s="28"/>
      <c r="K34" s="28"/>
      <c r="L34" s="28"/>
      <c r="M34" s="28"/>
      <c r="N34" s="28"/>
      <c r="O34" s="4"/>
      <c r="P34" s="4"/>
    </row>
    <row r="35" spans="1:16" ht="278.25" customHeight="1" x14ac:dyDescent="0.4">
      <c r="A35" s="41" t="s">
        <v>30</v>
      </c>
      <c r="B35" s="48">
        <f>+B36+B37+B38+B39+B40+B41+B42</f>
        <v>149758707.60999998</v>
      </c>
      <c r="C35" s="48">
        <f>+C36+C37+C38+C39+C40+C41+C42</f>
        <v>74228573.519999996</v>
      </c>
      <c r="D35" s="48">
        <f t="shared" ref="D35:N35" si="6">+D36+D37+D38+D39+D40+D41+D42</f>
        <v>7725417.9500000002</v>
      </c>
      <c r="E35" s="48">
        <f t="shared" si="6"/>
        <v>22071916.5</v>
      </c>
      <c r="F35" s="48">
        <f t="shared" si="6"/>
        <v>6936861.6600000001</v>
      </c>
      <c r="G35" s="48">
        <f t="shared" si="6"/>
        <v>38795937.979999997</v>
      </c>
      <c r="H35" s="31">
        <f t="shared" si="6"/>
        <v>0</v>
      </c>
      <c r="I35" s="31">
        <f t="shared" si="6"/>
        <v>0</v>
      </c>
      <c r="J35" s="31">
        <f t="shared" si="6"/>
        <v>0</v>
      </c>
      <c r="K35" s="31">
        <f t="shared" si="6"/>
        <v>0</v>
      </c>
      <c r="L35" s="31">
        <f t="shared" si="6"/>
        <v>0</v>
      </c>
      <c r="M35" s="31">
        <f t="shared" si="6"/>
        <v>0</v>
      </c>
      <c r="N35" s="31">
        <f t="shared" si="6"/>
        <v>0</v>
      </c>
      <c r="O35" s="4"/>
      <c r="P35" s="4"/>
    </row>
    <row r="36" spans="1:16" ht="278.25" customHeight="1" x14ac:dyDescent="0.4">
      <c r="A36" s="42" t="s">
        <v>31</v>
      </c>
      <c r="B36" s="49">
        <f>+C36+D36+E36+F36+G36+H36+I36+J36+K36+L36+M36+N36</f>
        <v>143462707.60999998</v>
      </c>
      <c r="C36" s="8">
        <v>72975823.519999996</v>
      </c>
      <c r="D36" s="49">
        <v>6468167.9500000002</v>
      </c>
      <c r="E36" s="49">
        <v>20809666.5</v>
      </c>
      <c r="F36" s="49">
        <v>5674611.6600000001</v>
      </c>
      <c r="G36" s="49">
        <v>37534437.979999997</v>
      </c>
      <c r="H36" s="25"/>
      <c r="I36" s="25"/>
      <c r="J36" s="25">
        <v>0</v>
      </c>
      <c r="K36" s="25"/>
      <c r="L36" s="25"/>
      <c r="M36" s="25"/>
      <c r="N36" s="25"/>
      <c r="O36" s="4"/>
      <c r="P36" s="4"/>
    </row>
    <row r="37" spans="1:16" ht="278.25" customHeight="1" x14ac:dyDescent="0.7">
      <c r="A37" s="42" t="s">
        <v>32</v>
      </c>
      <c r="B37" s="52">
        <f t="shared" ref="B37:B42" si="7">+C37+D37+E37+F37+G37+H37+I37+J37+K37+L37+M37+N37</f>
        <v>0</v>
      </c>
      <c r="C37" s="9">
        <v>0</v>
      </c>
      <c r="D37" s="49">
        <v>0</v>
      </c>
      <c r="E37" s="49">
        <v>0</v>
      </c>
      <c r="F37" s="49">
        <v>0</v>
      </c>
      <c r="G37" s="49">
        <v>0</v>
      </c>
      <c r="H37" s="20"/>
      <c r="I37" s="20"/>
      <c r="J37" s="20"/>
      <c r="K37" s="20"/>
      <c r="L37" s="20"/>
      <c r="M37" s="20"/>
      <c r="N37" s="20"/>
      <c r="O37" s="4"/>
      <c r="P37" s="4"/>
    </row>
    <row r="38" spans="1:16" ht="278.25" customHeight="1" x14ac:dyDescent="0.7">
      <c r="A38" s="42" t="s">
        <v>33</v>
      </c>
      <c r="B38" s="52">
        <f t="shared" si="7"/>
        <v>0</v>
      </c>
      <c r="C38" s="9">
        <v>0</v>
      </c>
      <c r="D38" s="49">
        <v>0</v>
      </c>
      <c r="E38" s="49">
        <v>0</v>
      </c>
      <c r="F38" s="49">
        <v>0</v>
      </c>
      <c r="G38" s="49">
        <v>0</v>
      </c>
      <c r="H38" s="20"/>
      <c r="I38" s="20"/>
      <c r="J38" s="20"/>
      <c r="K38" s="20"/>
      <c r="L38" s="20"/>
      <c r="M38" s="20"/>
      <c r="N38" s="20"/>
      <c r="O38" s="4"/>
      <c r="P38" s="4"/>
    </row>
    <row r="39" spans="1:16" ht="278.25" customHeight="1" x14ac:dyDescent="0.7">
      <c r="A39" s="42" t="s">
        <v>34</v>
      </c>
      <c r="B39" s="52">
        <f t="shared" si="7"/>
        <v>0</v>
      </c>
      <c r="C39" s="9">
        <v>0</v>
      </c>
      <c r="D39" s="49">
        <v>0</v>
      </c>
      <c r="E39" s="49">
        <v>0</v>
      </c>
      <c r="F39" s="49">
        <v>0</v>
      </c>
      <c r="G39" s="49"/>
      <c r="H39" s="20"/>
      <c r="I39" s="20"/>
      <c r="J39" s="20"/>
      <c r="K39" s="20"/>
      <c r="L39" s="20"/>
      <c r="M39" s="20"/>
      <c r="N39" s="20"/>
      <c r="O39" s="4"/>
      <c r="P39" s="4"/>
    </row>
    <row r="40" spans="1:16" ht="278.25" customHeight="1" x14ac:dyDescent="0.7">
      <c r="A40" s="42" t="s">
        <v>35</v>
      </c>
      <c r="B40" s="52">
        <f t="shared" si="7"/>
        <v>0</v>
      </c>
      <c r="C40" s="9">
        <v>0</v>
      </c>
      <c r="D40" s="49">
        <v>0</v>
      </c>
      <c r="E40" s="49">
        <v>0</v>
      </c>
      <c r="F40" s="49">
        <v>0</v>
      </c>
      <c r="G40" s="49"/>
      <c r="H40" s="20"/>
      <c r="I40" s="20"/>
      <c r="J40" s="20"/>
      <c r="K40" s="20"/>
      <c r="L40" s="20"/>
      <c r="M40" s="20"/>
      <c r="N40" s="20"/>
      <c r="O40" s="4"/>
      <c r="P40" s="4"/>
    </row>
    <row r="41" spans="1:16" ht="278.25" customHeight="1" x14ac:dyDescent="0.4">
      <c r="A41" s="42" t="s">
        <v>36</v>
      </c>
      <c r="B41" s="49">
        <f>+C41+D41+E41+F41+G41+H41+I41+J41+K41+L41+M41+N41</f>
        <v>6296000</v>
      </c>
      <c r="C41" s="8">
        <v>1252750</v>
      </c>
      <c r="D41" s="49">
        <v>1257250</v>
      </c>
      <c r="E41" s="49">
        <v>1262250</v>
      </c>
      <c r="F41" s="49">
        <v>1262250</v>
      </c>
      <c r="G41" s="49">
        <v>1261500</v>
      </c>
      <c r="H41" s="25"/>
      <c r="I41" s="25"/>
      <c r="J41" s="25"/>
      <c r="K41" s="25"/>
      <c r="L41" s="25"/>
      <c r="M41" s="25"/>
      <c r="N41" s="25"/>
      <c r="O41" s="4"/>
      <c r="P41" s="4"/>
    </row>
    <row r="42" spans="1:16" ht="278.25" customHeight="1" x14ac:dyDescent="0.7">
      <c r="A42" s="42" t="s">
        <v>37</v>
      </c>
      <c r="B42" s="52">
        <f t="shared" si="7"/>
        <v>0</v>
      </c>
      <c r="C42" s="9">
        <v>0</v>
      </c>
      <c r="D42" s="49">
        <v>0</v>
      </c>
      <c r="E42" s="49">
        <v>0</v>
      </c>
      <c r="F42" s="49">
        <v>0</v>
      </c>
      <c r="G42" s="49">
        <v>0</v>
      </c>
      <c r="H42" s="20"/>
      <c r="I42" s="20"/>
      <c r="J42" s="20"/>
      <c r="K42" s="20"/>
      <c r="L42" s="20"/>
      <c r="M42" s="20"/>
      <c r="N42" s="20"/>
      <c r="O42" s="4"/>
      <c r="P42" s="4"/>
    </row>
    <row r="43" spans="1:16" ht="278.25" customHeight="1" x14ac:dyDescent="0.4">
      <c r="A43" s="41" t="s">
        <v>49</v>
      </c>
      <c r="B43" s="48">
        <f>+B44+B45+B46+B47+B48+B49+B50+B51+B52</f>
        <v>49621456.039999999</v>
      </c>
      <c r="C43" s="48">
        <f>+C44+C45+C46+C47+C48+C49+C50+C51+C52</f>
        <v>1097716.24</v>
      </c>
      <c r="D43" s="48">
        <f>+D44+D45+D46+D47+D48+D49+D50+D51+D52</f>
        <v>3164440.6900000004</v>
      </c>
      <c r="E43" s="48">
        <f t="shared" ref="E43:N43" si="8">+E44+E45+E46+E47+E48+E49+E50+E51+E52</f>
        <v>20463775.859999999</v>
      </c>
      <c r="F43" s="48">
        <f t="shared" si="8"/>
        <v>3444529.61</v>
      </c>
      <c r="G43" s="49">
        <f t="shared" si="8"/>
        <v>21450993.640000001</v>
      </c>
      <c r="H43" s="24">
        <f t="shared" si="8"/>
        <v>0</v>
      </c>
      <c r="I43" s="24">
        <f t="shared" si="8"/>
        <v>0</v>
      </c>
      <c r="J43" s="24">
        <f t="shared" si="8"/>
        <v>0</v>
      </c>
      <c r="K43" s="24">
        <f t="shared" si="8"/>
        <v>0</v>
      </c>
      <c r="L43" s="24">
        <f t="shared" si="8"/>
        <v>0</v>
      </c>
      <c r="M43" s="24">
        <f t="shared" si="8"/>
        <v>0</v>
      </c>
      <c r="N43" s="24">
        <f t="shared" si="8"/>
        <v>0</v>
      </c>
      <c r="O43" s="4"/>
      <c r="P43" s="4"/>
    </row>
    <row r="44" spans="1:16" ht="278.25" customHeight="1" x14ac:dyDescent="0.4">
      <c r="A44" s="42" t="s">
        <v>50</v>
      </c>
      <c r="B44" s="49">
        <f>+C44+D44+E44+F44+G44+H44+I44+J44+K44+L44+M44+N44</f>
        <v>6801960.4900000002</v>
      </c>
      <c r="C44" s="8">
        <v>726134.24</v>
      </c>
      <c r="D44" s="49">
        <v>686796.49</v>
      </c>
      <c r="E44" s="49">
        <v>1077483.72</v>
      </c>
      <c r="F44" s="49">
        <v>2496648.0299999998</v>
      </c>
      <c r="G44" s="49">
        <v>1814898.01</v>
      </c>
      <c r="H44" s="25"/>
      <c r="I44" s="25">
        <v>0</v>
      </c>
      <c r="J44" s="25"/>
      <c r="K44" s="25"/>
      <c r="L44" s="25"/>
      <c r="M44" s="25"/>
      <c r="N44" s="25"/>
      <c r="O44" s="4"/>
      <c r="P44" s="4"/>
    </row>
    <row r="45" spans="1:16" ht="278.25" customHeight="1" x14ac:dyDescent="0.4">
      <c r="A45" s="42" t="s">
        <v>52</v>
      </c>
      <c r="B45" s="52">
        <f t="shared" ref="B45:B51" si="9">+C45+D45+E45+F45+G45+H45+I45+J45+K45+L45+M45+N45</f>
        <v>0</v>
      </c>
      <c r="C45" s="9">
        <v>0</v>
      </c>
      <c r="D45" s="9">
        <v>0</v>
      </c>
      <c r="E45" s="9">
        <v>0</v>
      </c>
      <c r="F45" s="9">
        <v>0</v>
      </c>
      <c r="G45" s="49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4"/>
      <c r="P45" s="4"/>
    </row>
    <row r="46" spans="1:16" ht="278.25" customHeight="1" x14ac:dyDescent="0.4">
      <c r="A46" s="42" t="s">
        <v>53</v>
      </c>
      <c r="B46" s="52">
        <f t="shared" si="9"/>
        <v>0</v>
      </c>
      <c r="C46" s="9">
        <v>0</v>
      </c>
      <c r="D46" s="9">
        <v>0</v>
      </c>
      <c r="E46" s="9">
        <v>0</v>
      </c>
      <c r="F46" s="9">
        <v>0</v>
      </c>
      <c r="G46" s="49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4"/>
      <c r="P46" s="4"/>
    </row>
    <row r="47" spans="1:16" ht="278.25" customHeight="1" x14ac:dyDescent="0.4">
      <c r="A47" s="42" t="s">
        <v>54</v>
      </c>
      <c r="B47" s="52">
        <f t="shared" si="9"/>
        <v>0</v>
      </c>
      <c r="C47" s="9">
        <v>0</v>
      </c>
      <c r="D47" s="9">
        <v>0</v>
      </c>
      <c r="E47" s="9">
        <v>0</v>
      </c>
      <c r="F47" s="9">
        <v>0</v>
      </c>
      <c r="G47" s="49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4"/>
      <c r="P47" s="4"/>
    </row>
    <row r="48" spans="1:16" ht="278.25" customHeight="1" x14ac:dyDescent="0.4">
      <c r="A48" s="42" t="s">
        <v>55</v>
      </c>
      <c r="B48" s="49">
        <f t="shared" si="9"/>
        <v>5721753.6899999995</v>
      </c>
      <c r="C48" s="8">
        <v>171867</v>
      </c>
      <c r="D48" s="8">
        <v>2477644.2000000002</v>
      </c>
      <c r="E48" s="8">
        <v>2803097.47</v>
      </c>
      <c r="F48" s="9">
        <v>0</v>
      </c>
      <c r="G48" s="49">
        <v>269145.02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4"/>
      <c r="P48" s="4"/>
    </row>
    <row r="49" spans="1:16" ht="278.25" customHeight="1" x14ac:dyDescent="0.4">
      <c r="A49" s="42" t="s">
        <v>56</v>
      </c>
      <c r="B49" s="52">
        <f t="shared" si="9"/>
        <v>0</v>
      </c>
      <c r="C49" s="9">
        <v>0</v>
      </c>
      <c r="D49" s="9">
        <v>0</v>
      </c>
      <c r="E49" s="9">
        <v>0</v>
      </c>
      <c r="F49" s="9">
        <v>0</v>
      </c>
      <c r="G49" s="49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4"/>
      <c r="P49" s="4"/>
    </row>
    <row r="50" spans="1:16" ht="278.25" customHeight="1" x14ac:dyDescent="0.4">
      <c r="A50" s="42" t="s">
        <v>58</v>
      </c>
      <c r="B50" s="52">
        <f t="shared" si="9"/>
        <v>0</v>
      </c>
      <c r="C50" s="9">
        <v>0</v>
      </c>
      <c r="D50" s="9">
        <v>0</v>
      </c>
      <c r="E50" s="9">
        <v>0</v>
      </c>
      <c r="F50" s="9">
        <v>0</v>
      </c>
      <c r="G50" s="49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4"/>
      <c r="P50" s="4"/>
    </row>
    <row r="51" spans="1:16" ht="278.25" customHeight="1" x14ac:dyDescent="0.4">
      <c r="A51" s="42" t="s">
        <v>60</v>
      </c>
      <c r="B51" s="49">
        <f t="shared" si="9"/>
        <v>30067741.859999999</v>
      </c>
      <c r="C51" s="8">
        <v>199715</v>
      </c>
      <c r="D51" s="8">
        <v>0</v>
      </c>
      <c r="E51" s="8">
        <v>9553194.6699999999</v>
      </c>
      <c r="F51" s="8">
        <v>947881.58</v>
      </c>
      <c r="G51" s="49">
        <v>19366950.609999999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6"/>
      <c r="P51" s="4"/>
    </row>
    <row r="52" spans="1:16" ht="278.25" customHeight="1" x14ac:dyDescent="0.4">
      <c r="A52" s="42" t="s">
        <v>61</v>
      </c>
      <c r="B52" s="49">
        <f>+C52+D52+E52+F52+G52+H52+I52+J52+K52+L52+M52+N52</f>
        <v>7030000</v>
      </c>
      <c r="C52" s="8">
        <v>0</v>
      </c>
      <c r="D52" s="8">
        <v>0</v>
      </c>
      <c r="E52" s="8">
        <v>7030000</v>
      </c>
      <c r="F52" s="49">
        <v>0</v>
      </c>
      <c r="G52" s="49"/>
      <c r="H52" s="25"/>
      <c r="I52" s="25"/>
      <c r="J52" s="25"/>
      <c r="K52" s="25"/>
      <c r="L52" s="25"/>
      <c r="M52" s="25"/>
      <c r="N52" s="25"/>
      <c r="O52" s="4"/>
      <c r="P52" s="4"/>
    </row>
    <row r="53" spans="1:16" ht="278.25" customHeight="1" x14ac:dyDescent="0.7">
      <c r="A53" s="41" t="s">
        <v>63</v>
      </c>
      <c r="B53" s="52">
        <f>+B54+B55+B56+B57</f>
        <v>0</v>
      </c>
      <c r="C53" s="52">
        <f t="shared" ref="C53:N53" si="10">+C54+C55+C56+C57</f>
        <v>0</v>
      </c>
      <c r="D53" s="52">
        <f t="shared" si="10"/>
        <v>0</v>
      </c>
      <c r="E53" s="52">
        <f t="shared" si="10"/>
        <v>0</v>
      </c>
      <c r="F53" s="52">
        <f t="shared" si="10"/>
        <v>0</v>
      </c>
      <c r="G53" s="49">
        <f t="shared" si="10"/>
        <v>0</v>
      </c>
      <c r="H53" s="32">
        <f t="shared" si="10"/>
        <v>0</v>
      </c>
      <c r="I53" s="32">
        <f t="shared" si="10"/>
        <v>0</v>
      </c>
      <c r="J53" s="32">
        <f t="shared" si="10"/>
        <v>0</v>
      </c>
      <c r="K53" s="32">
        <f t="shared" si="10"/>
        <v>0</v>
      </c>
      <c r="L53" s="32">
        <f t="shared" si="10"/>
        <v>0</v>
      </c>
      <c r="M53" s="32">
        <f t="shared" si="10"/>
        <v>0</v>
      </c>
      <c r="N53" s="32">
        <f t="shared" si="10"/>
        <v>0</v>
      </c>
      <c r="O53" s="4"/>
      <c r="P53" s="4"/>
    </row>
    <row r="54" spans="1:16" ht="278.25" customHeight="1" x14ac:dyDescent="0.7">
      <c r="A54" s="42" t="s">
        <v>65</v>
      </c>
      <c r="B54" s="52">
        <f>+C54+D54+E54+F54+G54+H54+I54+J54+K54+L54+M54+N54</f>
        <v>0</v>
      </c>
      <c r="C54" s="9"/>
      <c r="D54" s="64"/>
      <c r="E54" s="64"/>
      <c r="F54" s="64"/>
      <c r="G54" s="49"/>
      <c r="H54" s="20"/>
      <c r="I54" s="20"/>
      <c r="J54" s="20"/>
      <c r="K54" s="20"/>
      <c r="L54" s="20"/>
      <c r="M54" s="20"/>
      <c r="N54" s="20"/>
      <c r="O54" s="4"/>
      <c r="P54" s="4"/>
    </row>
    <row r="55" spans="1:16" ht="278.25" customHeight="1" x14ac:dyDescent="0.7">
      <c r="A55" s="42" t="s">
        <v>68</v>
      </c>
      <c r="B55" s="52">
        <f t="shared" ref="B55:C57" si="11">+C55+D55+E55+F55+G55+H55+I55+J55+K55+L55+M55+N55</f>
        <v>0</v>
      </c>
      <c r="C55" s="9"/>
      <c r="D55" s="64"/>
      <c r="E55" s="64"/>
      <c r="F55" s="64"/>
      <c r="G55" s="49"/>
      <c r="H55" s="20"/>
      <c r="I55" s="20"/>
      <c r="J55" s="20"/>
      <c r="K55" s="20"/>
      <c r="L55" s="20"/>
      <c r="M55" s="20"/>
      <c r="N55" s="20"/>
      <c r="O55" s="4"/>
      <c r="P55" s="4"/>
    </row>
    <row r="56" spans="1:16" ht="278.25" customHeight="1" x14ac:dyDescent="0.7">
      <c r="A56" s="42" t="s">
        <v>71</v>
      </c>
      <c r="B56" s="52">
        <f>+C56+D56+E56+F56+G56+H56+I56+J56+K56+L56+M56+N56</f>
        <v>0</v>
      </c>
      <c r="C56" s="52">
        <f t="shared" si="11"/>
        <v>0</v>
      </c>
      <c r="D56" s="64"/>
      <c r="E56" s="64"/>
      <c r="F56" s="64"/>
      <c r="G56" s="49"/>
      <c r="H56" s="20"/>
      <c r="I56" s="20"/>
      <c r="J56" s="20"/>
      <c r="K56" s="20"/>
      <c r="L56" s="20"/>
      <c r="M56" s="20"/>
      <c r="N56" s="20"/>
      <c r="O56" s="4"/>
      <c r="P56" s="4"/>
    </row>
    <row r="57" spans="1:16" ht="278.25" customHeight="1" x14ac:dyDescent="0.7">
      <c r="A57" s="42" t="s">
        <v>74</v>
      </c>
      <c r="B57" s="52">
        <f t="shared" si="11"/>
        <v>0</v>
      </c>
      <c r="C57" s="52">
        <f t="shared" ref="C57" si="12">+D57+E57+F57+G57+H57+I57+J57+K57+L57+M57+N57+O57</f>
        <v>0</v>
      </c>
      <c r="D57" s="52">
        <f t="shared" ref="D57" si="13">+E57+F57+G57+H57+I57+J57+K57+L57+M57+N57+O57+P57</f>
        <v>0</v>
      </c>
      <c r="E57" s="52">
        <f>+F57+G57+H57+I57+J57+K57+L57+M57+N57+O57+P57+Q63</f>
        <v>0</v>
      </c>
      <c r="F57" s="52">
        <f>+G57+H57+I57+J57+K57+L57+M57+N57+O57+P57+Q63+R63</f>
        <v>0</v>
      </c>
      <c r="G57" s="49">
        <f>+H57+I57+J57+K57+L57+M57+N57+O57+P57+Q63+R63+S63</f>
        <v>0</v>
      </c>
      <c r="H57" s="32">
        <f>+I57+J57+K57+L57+M57+N57+O57+P57+Q63+R63+S63+T63</f>
        <v>0</v>
      </c>
      <c r="I57" s="32">
        <f>+J57+K57+L57+M57+N57+O57+P57+Q63+R63+S63+T63+U63</f>
        <v>0</v>
      </c>
      <c r="J57" s="32">
        <f>+K57+L57+M57+N57+O57+P57+Q63+R63+S63+T63+U63+V63</f>
        <v>0</v>
      </c>
      <c r="K57" s="32">
        <f>+L57+M57+N57+O57+P57+Q63+R63+S63+T63+U63+V63+W65</f>
        <v>0</v>
      </c>
      <c r="L57" s="32">
        <f>+M57+N57+O57+P57+Q63+R63+S63+T63+U63+V63+W65+X65</f>
        <v>0</v>
      </c>
      <c r="M57" s="32">
        <f>+N57+O57+P57+Q63+R63+S63+T63+U63+V63+W65+X65+Y65</f>
        <v>0</v>
      </c>
      <c r="N57" s="32">
        <f>+O57+P57+Q63+R63+S63+T63+U63+V63+W65+X65+Y65+Z65</f>
        <v>0</v>
      </c>
      <c r="O57" s="4"/>
      <c r="P57" s="4"/>
    </row>
    <row r="58" spans="1:16" ht="278.25" customHeight="1" x14ac:dyDescent="0.4">
      <c r="A58" s="41" t="s">
        <v>77</v>
      </c>
      <c r="B58" s="52">
        <f>+B59+B60</f>
        <v>0</v>
      </c>
      <c r="C58" s="12">
        <f>+C59+C60</f>
        <v>0</v>
      </c>
      <c r="D58" s="12">
        <f t="shared" ref="D58:N58" si="14">+D59+D60</f>
        <v>0</v>
      </c>
      <c r="E58" s="12">
        <f t="shared" si="14"/>
        <v>0</v>
      </c>
      <c r="F58" s="12">
        <f t="shared" si="14"/>
        <v>0</v>
      </c>
      <c r="G58" s="49">
        <f t="shared" si="14"/>
        <v>0</v>
      </c>
      <c r="H58" s="33">
        <f t="shared" si="14"/>
        <v>0</v>
      </c>
      <c r="I58" s="33">
        <f t="shared" si="14"/>
        <v>0</v>
      </c>
      <c r="J58" s="33">
        <f t="shared" si="14"/>
        <v>0</v>
      </c>
      <c r="K58" s="33">
        <f t="shared" si="14"/>
        <v>0</v>
      </c>
      <c r="L58" s="33">
        <f t="shared" si="14"/>
        <v>0</v>
      </c>
      <c r="M58" s="33">
        <f t="shared" si="14"/>
        <v>0</v>
      </c>
      <c r="N58" s="33">
        <f t="shared" si="14"/>
        <v>0</v>
      </c>
      <c r="O58" s="4"/>
      <c r="P58" s="4"/>
    </row>
    <row r="59" spans="1:16" ht="278.25" customHeight="1" x14ac:dyDescent="0.7">
      <c r="A59" s="42" t="s">
        <v>80</v>
      </c>
      <c r="B59" s="64"/>
      <c r="C59" s="9"/>
      <c r="D59" s="64"/>
      <c r="E59" s="64"/>
      <c r="F59" s="64"/>
      <c r="G59" s="49"/>
      <c r="H59" s="20"/>
      <c r="I59" s="20"/>
      <c r="J59" s="20"/>
      <c r="K59" s="20"/>
      <c r="L59" s="20"/>
      <c r="M59" s="20"/>
      <c r="N59" s="20"/>
      <c r="O59" s="4"/>
      <c r="P59" s="4"/>
    </row>
    <row r="60" spans="1:16" ht="278.25" customHeight="1" x14ac:dyDescent="0.7">
      <c r="A60" s="42" t="s">
        <v>82</v>
      </c>
      <c r="B60" s="64"/>
      <c r="C60" s="9"/>
      <c r="D60" s="64"/>
      <c r="E60" s="64"/>
      <c r="F60" s="64"/>
      <c r="G60" s="49"/>
      <c r="H60" s="20"/>
      <c r="I60" s="20"/>
      <c r="J60" s="20"/>
      <c r="K60" s="20"/>
      <c r="L60" s="20"/>
      <c r="M60" s="20"/>
      <c r="N60" s="20"/>
      <c r="O60" s="4"/>
      <c r="P60" s="4"/>
    </row>
    <row r="61" spans="1:16" ht="278.25" customHeight="1" x14ac:dyDescent="0.4">
      <c r="A61" s="41" t="s">
        <v>83</v>
      </c>
      <c r="B61" s="49">
        <f>+B62+B63+B64</f>
        <v>0</v>
      </c>
      <c r="C61" s="49">
        <f t="shared" ref="C61:N61" si="15">+C62+C63+C64</f>
        <v>0</v>
      </c>
      <c r="D61" s="49">
        <f t="shared" si="15"/>
        <v>0</v>
      </c>
      <c r="E61" s="49">
        <f t="shared" si="15"/>
        <v>0</v>
      </c>
      <c r="F61" s="49">
        <f t="shared" si="15"/>
        <v>0</v>
      </c>
      <c r="G61" s="49">
        <f t="shared" si="15"/>
        <v>0</v>
      </c>
      <c r="H61" s="25">
        <f t="shared" si="15"/>
        <v>0</v>
      </c>
      <c r="I61" s="25">
        <f t="shared" si="15"/>
        <v>0</v>
      </c>
      <c r="J61" s="25">
        <f t="shared" si="15"/>
        <v>0</v>
      </c>
      <c r="K61" s="25">
        <f t="shared" si="15"/>
        <v>0</v>
      </c>
      <c r="L61" s="25">
        <f t="shared" si="15"/>
        <v>0</v>
      </c>
      <c r="M61" s="25">
        <f t="shared" si="15"/>
        <v>0</v>
      </c>
      <c r="N61" s="25">
        <f t="shared" si="15"/>
        <v>0</v>
      </c>
      <c r="O61" s="4"/>
      <c r="P61" s="4"/>
    </row>
    <row r="62" spans="1:16" ht="278.25" customHeight="1" x14ac:dyDescent="0.7">
      <c r="A62" s="42" t="s">
        <v>84</v>
      </c>
      <c r="B62" s="52">
        <f>+C62+D62+E62+F62+G62+H62+I62+J62+K62+L62+M62+N62</f>
        <v>0</v>
      </c>
      <c r="C62" s="52">
        <f t="shared" ref="C62:D62" si="16">+D62+E62+F62+G62+H62+I62+J62+K62+L62+M62+N62+O62</f>
        <v>0</v>
      </c>
      <c r="D62" s="52">
        <f t="shared" si="16"/>
        <v>0</v>
      </c>
      <c r="E62" s="52">
        <f>+F62+G62+H62+I62+J62+K62+L62+M62+N62+O62+P62+Q68</f>
        <v>0</v>
      </c>
      <c r="F62" s="52">
        <f>+G62+H62+I62+J62+K62+L62+M62+N62+O62+P62+Q68+R68</f>
        <v>0</v>
      </c>
      <c r="G62" s="49">
        <f>+H62+I62+J62+K62+L62+M62+N62+O62+P62+Q68+R68+S68</f>
        <v>0</v>
      </c>
      <c r="H62" s="32">
        <f>+I62+J62+K62+L62+M62+N62+O62+P62+Q68+R68+S68+T68</f>
        <v>0</v>
      </c>
      <c r="I62" s="32">
        <f>+J62+K62+L62+M62+N62+O62+P62+Q68+R68+S68+T68+U68</f>
        <v>0</v>
      </c>
      <c r="J62" s="32">
        <f>+K62+L62+M62+N62+O62+P62+Q68+R68+S68+T68+U68+V68</f>
        <v>0</v>
      </c>
      <c r="K62" s="32">
        <f>+L62+M62+N62+O62+P62+Q68+R68+S68+T68+U68+V68+W70</f>
        <v>0</v>
      </c>
      <c r="L62" s="32">
        <f>+M62+N62+O62+P62+Q68+R68+S68+T68+U68+V68+W70+X70</f>
        <v>0</v>
      </c>
      <c r="M62" s="32">
        <f>+N62+O62+P62+Q68+R68+S68+T68+U68+V68+W70+X70+Y70</f>
        <v>0</v>
      </c>
      <c r="N62" s="32">
        <f>+O62+P62+Q68+R68+S68+T68+U68+V68+W70+X70+Y70+Z70</f>
        <v>0</v>
      </c>
      <c r="O62" s="4"/>
      <c r="P62" s="4"/>
    </row>
    <row r="63" spans="1:16" ht="278.25" customHeight="1" x14ac:dyDescent="0.7">
      <c r="A63" s="42" t="s">
        <v>85</v>
      </c>
      <c r="B63" s="52">
        <f t="shared" ref="B63:B64" si="17">+C63+D63+E63+F63+G63+H63+I63+J63+K63+L63+M63+N63</f>
        <v>0</v>
      </c>
      <c r="C63" s="52">
        <f t="shared" ref="C63:D63" si="18">+D63+E63+F63+G63+H63+I63+J63+K63+L63+M63+N63+O63</f>
        <v>0</v>
      </c>
      <c r="D63" s="52">
        <f t="shared" si="18"/>
        <v>0</v>
      </c>
      <c r="E63" s="52">
        <f>+F63+G63+H63+I63+J63+K63+L63+M63+N63+O63+P63+Q69</f>
        <v>0</v>
      </c>
      <c r="F63" s="52">
        <f>+G63+H63+I63+J63+K63+L63+M63+N63+O63+P63+Q69+R69</f>
        <v>0</v>
      </c>
      <c r="G63" s="49">
        <f>+H63+I63+J63+K63+L63+M63+N63+O63+P63+Q69+R69+S69</f>
        <v>0</v>
      </c>
      <c r="H63" s="32">
        <f>+I63+J63+K63+L63+M63+N63+O63+P63+Q69+R69+S69+T69</f>
        <v>0</v>
      </c>
      <c r="I63" s="32">
        <f>+J63+K63+L63+M63+N63+O63+P63+Q69+R69+S69+T69+U69</f>
        <v>0</v>
      </c>
      <c r="J63" s="32">
        <f>+K63+L63+M63+N63+O63+P63+Q69+R69+S69+T69+U69+V69</f>
        <v>0</v>
      </c>
      <c r="K63" s="32">
        <f>+L63+M63+N63+O63+P63+Q69+R69+S69+T69+U69+V69+W71</f>
        <v>0</v>
      </c>
      <c r="L63" s="32">
        <f>+M63+N63+O63+P63+Q69+R69+S69+T69+U69+V69+W71+X71</f>
        <v>0</v>
      </c>
      <c r="M63" s="32">
        <f>+N63+O63+P63+Q69+R69+S69+T69+U69+V69+W71+X71+Y71</f>
        <v>0</v>
      </c>
      <c r="N63" s="32">
        <f>+O63+P63+Q69+R69+S69+T69+U69+V69+W71+X71+Y71+Z71</f>
        <v>0</v>
      </c>
      <c r="O63" s="4"/>
      <c r="P63" s="4"/>
    </row>
    <row r="64" spans="1:16" ht="278.25" customHeight="1" x14ac:dyDescent="0.7">
      <c r="A64" s="42" t="s">
        <v>86</v>
      </c>
      <c r="B64" s="52">
        <f t="shared" si="17"/>
        <v>0</v>
      </c>
      <c r="C64" s="52">
        <f t="shared" ref="C64:D64" si="19">+D64+E64+F64+G64+H64+I64+J64+K64+L64+M64+N64+O64</f>
        <v>0</v>
      </c>
      <c r="D64" s="52">
        <f t="shared" si="19"/>
        <v>0</v>
      </c>
      <c r="E64" s="52">
        <f>+F64+G64+H64+I64+J64+K64+L64+M64+N64+O64+P64+Q70</f>
        <v>0</v>
      </c>
      <c r="F64" s="52">
        <f>+G64+H64+I64+J64+K64+L64+M64+N64+O64+P64+Q70+R70</f>
        <v>0</v>
      </c>
      <c r="G64" s="49">
        <f>+H64+I64+J64+K64+L64+M64+N64+O64+P64+Q70+R70+S70</f>
        <v>0</v>
      </c>
      <c r="H64" s="32">
        <f>+I64+J64+K64+L64+M64+N64+O64+P64+Q70+R70+S70+T70</f>
        <v>0</v>
      </c>
      <c r="I64" s="32">
        <f>+J64+K64+L64+M64+N64+O64+P64+Q70+R70+S70+T70+U70</f>
        <v>0</v>
      </c>
      <c r="J64" s="32">
        <f>+K64+L64+M64+N64+O64+P64+Q70+R70+S70+T70+U70+V70</f>
        <v>0</v>
      </c>
      <c r="K64" s="32">
        <f>+L64+M64+N64+O64+P64+Q70+R70+S70+T70+U70+V70+W72</f>
        <v>0</v>
      </c>
      <c r="L64" s="32">
        <f>+M64+N64+O64+P64+Q70+R70+S70+T70+U70+V70+W72+X72</f>
        <v>0</v>
      </c>
      <c r="M64" s="32">
        <f>+N64+O64+P64+Q70+R70+S70+T70+U70+V70+W72+X72+Y72</f>
        <v>0</v>
      </c>
      <c r="N64" s="32">
        <f>+O64+P64+Q70+R70+S70+T70+U70+V70+W72+X72+Y72+Z72</f>
        <v>0</v>
      </c>
      <c r="O64" s="4"/>
      <c r="P64" s="4"/>
    </row>
    <row r="65" spans="1:16" ht="278.25" customHeight="1" x14ac:dyDescent="0.4">
      <c r="A65" s="43" t="s">
        <v>87</v>
      </c>
      <c r="B65" s="13">
        <f t="shared" ref="B65:G65" si="20">B9+B15+B25+B35+B43</f>
        <v>1353137277.3100002</v>
      </c>
      <c r="C65" s="13">
        <f t="shared" si="20"/>
        <v>302045602.06</v>
      </c>
      <c r="D65" s="13">
        <f t="shared" si="20"/>
        <v>234736501.57999998</v>
      </c>
      <c r="E65" s="13">
        <f t="shared" si="20"/>
        <v>275029156.80000001</v>
      </c>
      <c r="F65" s="13">
        <f t="shared" si="20"/>
        <v>236457073.89000002</v>
      </c>
      <c r="G65" s="13">
        <f t="shared" si="20"/>
        <v>304868942.98000002</v>
      </c>
      <c r="H65" s="34"/>
      <c r="I65" s="34"/>
      <c r="J65" s="34"/>
      <c r="K65" s="34"/>
      <c r="L65" s="34"/>
      <c r="M65" s="34"/>
      <c r="N65" s="34"/>
      <c r="O65" s="4"/>
      <c r="P65" s="4"/>
    </row>
    <row r="66" spans="1:16" ht="278.25" customHeight="1" x14ac:dyDescent="0.4">
      <c r="A66" s="40" t="s">
        <v>88</v>
      </c>
      <c r="B66" s="53"/>
      <c r="C66" s="53"/>
      <c r="D66" s="53"/>
      <c r="E66" s="53"/>
      <c r="F66" s="53"/>
      <c r="G66" s="49"/>
      <c r="H66" s="35"/>
      <c r="I66" s="35"/>
      <c r="J66" s="35"/>
      <c r="K66" s="35"/>
      <c r="L66" s="35"/>
      <c r="M66" s="35"/>
      <c r="N66" s="35"/>
      <c r="O66" s="4"/>
      <c r="P66" s="4"/>
    </row>
    <row r="67" spans="1:16" ht="278.25" customHeight="1" x14ac:dyDescent="0.4">
      <c r="A67" s="41" t="s">
        <v>89</v>
      </c>
      <c r="B67" s="54">
        <f>+B68+B69</f>
        <v>0</v>
      </c>
      <c r="C67" s="54">
        <f t="shared" ref="C67:N67" si="21">+C68+C69</f>
        <v>0</v>
      </c>
      <c r="D67" s="54">
        <f t="shared" si="21"/>
        <v>0</v>
      </c>
      <c r="E67" s="54">
        <f t="shared" si="21"/>
        <v>0</v>
      </c>
      <c r="F67" s="54">
        <f t="shared" si="21"/>
        <v>0</v>
      </c>
      <c r="G67" s="49">
        <f t="shared" si="21"/>
        <v>0</v>
      </c>
      <c r="H67" s="36">
        <f t="shared" si="21"/>
        <v>0</v>
      </c>
      <c r="I67" s="36">
        <f t="shared" si="21"/>
        <v>0</v>
      </c>
      <c r="J67" s="36">
        <f t="shared" si="21"/>
        <v>0</v>
      </c>
      <c r="K67" s="36">
        <f t="shared" si="21"/>
        <v>0</v>
      </c>
      <c r="L67" s="36">
        <f t="shared" si="21"/>
        <v>0</v>
      </c>
      <c r="M67" s="36">
        <f t="shared" si="21"/>
        <v>0</v>
      </c>
      <c r="N67" s="36">
        <f t="shared" si="21"/>
        <v>0</v>
      </c>
      <c r="O67" s="4"/>
      <c r="P67" s="4"/>
    </row>
    <row r="68" spans="1:16" ht="278.25" customHeight="1" x14ac:dyDescent="1.35">
      <c r="A68" s="42" t="s">
        <v>90</v>
      </c>
      <c r="B68" s="55">
        <f>+C68+D68+E68+F68+G68+H68+I68+J68+K68+L68+M68+N68</f>
        <v>0</v>
      </c>
      <c r="C68" s="9"/>
      <c r="D68" s="10"/>
      <c r="E68" s="10"/>
      <c r="F68" s="10"/>
      <c r="G68" s="49"/>
      <c r="H68" s="20"/>
      <c r="I68" s="20"/>
      <c r="J68" s="20"/>
      <c r="K68" s="20"/>
      <c r="L68" s="20"/>
      <c r="M68" s="20"/>
      <c r="N68" s="20"/>
      <c r="O68" s="4"/>
      <c r="P68" s="4"/>
    </row>
    <row r="69" spans="1:16" ht="278.25" customHeight="1" x14ac:dyDescent="1.35">
      <c r="A69" s="42" t="s">
        <v>91</v>
      </c>
      <c r="B69" s="55">
        <f>+C69+D69+E69+F69+G69+H69+I69+J69+K69+L69+M69+N69</f>
        <v>0</v>
      </c>
      <c r="C69" s="9"/>
      <c r="D69" s="10"/>
      <c r="E69" s="10"/>
      <c r="F69" s="10"/>
      <c r="G69" s="49"/>
      <c r="H69" s="20"/>
      <c r="I69" s="20"/>
      <c r="J69" s="20"/>
      <c r="K69" s="20"/>
      <c r="L69" s="20"/>
      <c r="M69" s="20"/>
      <c r="N69" s="20"/>
      <c r="O69" s="4"/>
      <c r="P69" s="4"/>
    </row>
    <row r="70" spans="1:16" ht="278.25" customHeight="1" x14ac:dyDescent="1.35">
      <c r="A70" s="41" t="s">
        <v>92</v>
      </c>
      <c r="B70" s="54">
        <f>+B71+B72</f>
        <v>0</v>
      </c>
      <c r="C70" s="12"/>
      <c r="D70" s="10"/>
      <c r="E70" s="10"/>
      <c r="F70" s="10"/>
      <c r="G70" s="49"/>
      <c r="H70" s="20"/>
      <c r="I70" s="20"/>
      <c r="J70" s="20"/>
      <c r="K70" s="20"/>
      <c r="L70" s="20"/>
      <c r="M70" s="20"/>
      <c r="N70" s="20"/>
      <c r="O70" s="4"/>
      <c r="P70" s="4"/>
    </row>
    <row r="71" spans="1:16" ht="278.25" customHeight="1" x14ac:dyDescent="1.35">
      <c r="A71" s="42" t="s">
        <v>93</v>
      </c>
      <c r="B71" s="55">
        <f>+SUM(C71:N71)</f>
        <v>0</v>
      </c>
      <c r="C71" s="9"/>
      <c r="D71" s="10"/>
      <c r="E71" s="10"/>
      <c r="F71" s="10"/>
      <c r="G71" s="49"/>
      <c r="H71" s="20"/>
      <c r="I71" s="20"/>
      <c r="J71" s="20"/>
      <c r="K71" s="20"/>
      <c r="L71" s="20"/>
      <c r="M71" s="20"/>
      <c r="N71" s="20"/>
      <c r="O71" s="4"/>
      <c r="P71" s="4"/>
    </row>
    <row r="72" spans="1:16" ht="278.25" customHeight="1" x14ac:dyDescent="1.35">
      <c r="A72" s="42" t="s">
        <v>94</v>
      </c>
      <c r="B72" s="55">
        <f>+SUM(C72:N72)</f>
        <v>0</v>
      </c>
      <c r="C72" s="9"/>
      <c r="D72" s="10"/>
      <c r="E72" s="10"/>
      <c r="F72" s="10"/>
      <c r="G72" s="49"/>
      <c r="H72" s="20"/>
      <c r="I72" s="20"/>
      <c r="J72" s="20"/>
      <c r="K72" s="20"/>
      <c r="L72" s="20"/>
      <c r="M72" s="20"/>
      <c r="N72" s="20"/>
      <c r="O72" s="4"/>
      <c r="P72" s="4"/>
    </row>
    <row r="73" spans="1:16" ht="278.25" customHeight="1" x14ac:dyDescent="1.35">
      <c r="A73" s="41" t="s">
        <v>95</v>
      </c>
      <c r="B73" s="54">
        <f>+B74</f>
        <v>0</v>
      </c>
      <c r="C73" s="12"/>
      <c r="D73" s="10"/>
      <c r="E73" s="10"/>
      <c r="F73" s="10"/>
      <c r="G73" s="57"/>
      <c r="H73" s="20"/>
      <c r="I73" s="20"/>
      <c r="J73" s="20"/>
      <c r="K73" s="20"/>
      <c r="L73" s="20"/>
      <c r="M73" s="20"/>
      <c r="N73" s="20"/>
      <c r="O73" s="4"/>
      <c r="P73" s="4"/>
    </row>
    <row r="74" spans="1:16" ht="278.25" customHeight="1" x14ac:dyDescent="1.35">
      <c r="A74" s="42" t="s">
        <v>96</v>
      </c>
      <c r="B74" s="51">
        <f>+SUM(C74:N74)</f>
        <v>0</v>
      </c>
      <c r="C74" s="9"/>
      <c r="D74" s="10"/>
      <c r="E74" s="10"/>
      <c r="F74" s="10"/>
      <c r="G74" s="57"/>
      <c r="H74" s="20"/>
      <c r="I74" s="20"/>
      <c r="J74" s="20"/>
      <c r="K74" s="20"/>
      <c r="L74" s="20"/>
      <c r="M74" s="20"/>
      <c r="N74" s="20"/>
      <c r="O74" s="4"/>
      <c r="P74" s="4"/>
    </row>
    <row r="75" spans="1:16" ht="278.25" customHeight="1" x14ac:dyDescent="0.4">
      <c r="A75" s="44" t="s">
        <v>102</v>
      </c>
      <c r="B75" s="56">
        <f>+B65</f>
        <v>1353137277.3100002</v>
      </c>
      <c r="C75" s="56">
        <f>+C65</f>
        <v>302045602.06</v>
      </c>
      <c r="D75" s="56">
        <f t="shared" ref="D75:N75" si="22">+D65</f>
        <v>234736501.57999998</v>
      </c>
      <c r="E75" s="56">
        <f t="shared" si="22"/>
        <v>275029156.80000001</v>
      </c>
      <c r="F75" s="56">
        <f t="shared" si="22"/>
        <v>236457073.89000002</v>
      </c>
      <c r="G75" s="56">
        <f>+G65</f>
        <v>304868942.98000002</v>
      </c>
      <c r="H75" s="37">
        <f t="shared" si="22"/>
        <v>0</v>
      </c>
      <c r="I75" s="37">
        <f t="shared" si="22"/>
        <v>0</v>
      </c>
      <c r="J75" s="37">
        <f t="shared" si="22"/>
        <v>0</v>
      </c>
      <c r="K75" s="37">
        <f t="shared" si="22"/>
        <v>0</v>
      </c>
      <c r="L75" s="37">
        <f t="shared" si="22"/>
        <v>0</v>
      </c>
      <c r="M75" s="37">
        <f t="shared" si="22"/>
        <v>0</v>
      </c>
      <c r="N75" s="37">
        <f t="shared" si="22"/>
        <v>0</v>
      </c>
      <c r="O75" s="4"/>
      <c r="P75" s="4"/>
    </row>
    <row r="76" spans="1:16" ht="278.25" customHeight="1" x14ac:dyDescent="0.7">
      <c r="A76" s="41" t="s">
        <v>39</v>
      </c>
      <c r="B76" s="48">
        <f>+C76+D76+E76+F76</f>
        <v>0</v>
      </c>
      <c r="C76" s="48">
        <f>+C77+C78+C79+C80+C81+C82+C83</f>
        <v>0</v>
      </c>
      <c r="D76" s="48">
        <f>+D77+D78+D79+D80+D81+D82+D83</f>
        <v>0</v>
      </c>
      <c r="E76" s="48">
        <f>+E77+E78+E79+E80+E81+E82+E83</f>
        <v>0</v>
      </c>
      <c r="F76" s="48">
        <f>+F77+F78+F79+F80+F81+F82+F83</f>
        <v>0</v>
      </c>
      <c r="G76" s="24">
        <f>+G77+G78+G79+G80+G81+G82+G83</f>
        <v>0</v>
      </c>
      <c r="H76" s="38"/>
      <c r="I76" s="38"/>
      <c r="J76" s="38"/>
      <c r="K76" s="38"/>
      <c r="L76" s="38"/>
      <c r="M76" s="28"/>
      <c r="N76" s="20"/>
      <c r="O76" s="4"/>
      <c r="P76" s="4"/>
    </row>
    <row r="77" spans="1:16" ht="278.25" customHeight="1" x14ac:dyDescent="0.7">
      <c r="A77" s="42" t="s">
        <v>40</v>
      </c>
      <c r="B77" s="49">
        <v>0</v>
      </c>
      <c r="C77" s="8">
        <v>0</v>
      </c>
      <c r="D77" s="8">
        <v>0</v>
      </c>
      <c r="E77" s="8">
        <v>0</v>
      </c>
      <c r="F77" s="8">
        <v>0</v>
      </c>
      <c r="G77" s="26">
        <v>0</v>
      </c>
      <c r="H77" s="28"/>
      <c r="I77" s="28"/>
      <c r="J77" s="28"/>
      <c r="K77" s="28"/>
      <c r="L77" s="28"/>
      <c r="M77" s="28"/>
      <c r="N77" s="20"/>
      <c r="O77" s="4"/>
      <c r="P77" s="4"/>
    </row>
    <row r="78" spans="1:16" ht="278.25" customHeight="1" x14ac:dyDescent="0.7">
      <c r="A78" s="42" t="s">
        <v>41</v>
      </c>
      <c r="B78" s="49">
        <v>0</v>
      </c>
      <c r="C78" s="8">
        <v>0</v>
      </c>
      <c r="D78" s="8">
        <v>0</v>
      </c>
      <c r="E78" s="8">
        <v>0</v>
      </c>
      <c r="F78" s="8">
        <v>0</v>
      </c>
      <c r="G78" s="26">
        <v>0</v>
      </c>
      <c r="H78" s="28"/>
      <c r="I78" s="28"/>
      <c r="J78" s="28"/>
      <c r="K78" s="28"/>
      <c r="L78" s="28"/>
      <c r="M78" s="28"/>
      <c r="N78" s="20"/>
      <c r="O78" s="4"/>
      <c r="P78" s="4"/>
    </row>
    <row r="79" spans="1:16" ht="278.25" customHeight="1" x14ac:dyDescent="0.7">
      <c r="A79" s="42" t="s">
        <v>42</v>
      </c>
      <c r="B79" s="49">
        <v>0</v>
      </c>
      <c r="C79" s="8">
        <v>0</v>
      </c>
      <c r="D79" s="8">
        <v>0</v>
      </c>
      <c r="E79" s="8">
        <v>0</v>
      </c>
      <c r="F79" s="8">
        <v>0</v>
      </c>
      <c r="G79" s="26">
        <v>0</v>
      </c>
      <c r="H79" s="28"/>
      <c r="I79" s="28"/>
      <c r="J79" s="28"/>
      <c r="K79" s="28"/>
      <c r="L79" s="28"/>
      <c r="M79" s="28"/>
      <c r="N79" s="20"/>
      <c r="O79" s="18"/>
      <c r="P79" s="4"/>
    </row>
    <row r="80" spans="1:16" ht="278.25" customHeight="1" x14ac:dyDescent="0.7">
      <c r="A80" s="42" t="s">
        <v>43</v>
      </c>
      <c r="B80" s="49">
        <v>0</v>
      </c>
      <c r="C80" s="8">
        <v>0</v>
      </c>
      <c r="D80" s="8">
        <v>0</v>
      </c>
      <c r="E80" s="8">
        <v>0</v>
      </c>
      <c r="F80" s="8">
        <v>0</v>
      </c>
      <c r="G80" s="26">
        <v>0</v>
      </c>
      <c r="H80" s="28"/>
      <c r="I80" s="28"/>
      <c r="J80" s="28"/>
      <c r="K80" s="28"/>
      <c r="L80" s="28"/>
      <c r="M80" s="28"/>
      <c r="N80" s="20"/>
      <c r="O80" s="4"/>
      <c r="P80" s="4"/>
    </row>
    <row r="81" spans="1:35" ht="278.25" customHeight="1" x14ac:dyDescent="0.7">
      <c r="A81" s="42" t="s">
        <v>44</v>
      </c>
      <c r="B81" s="49">
        <v>0</v>
      </c>
      <c r="C81" s="8">
        <v>0</v>
      </c>
      <c r="D81" s="8">
        <v>0</v>
      </c>
      <c r="E81" s="8">
        <v>0</v>
      </c>
      <c r="F81" s="8">
        <v>0</v>
      </c>
      <c r="G81" s="26">
        <v>0</v>
      </c>
      <c r="H81" s="28"/>
      <c r="I81" s="28"/>
      <c r="J81" s="28"/>
      <c r="K81" s="28"/>
      <c r="L81" s="28"/>
      <c r="M81" s="28"/>
      <c r="N81" s="20"/>
      <c r="O81" s="4"/>
      <c r="P81" s="18"/>
    </row>
    <row r="82" spans="1:35" ht="278.25" customHeight="1" x14ac:dyDescent="0.7">
      <c r="A82" s="42" t="s">
        <v>46</v>
      </c>
      <c r="B82" s="49">
        <v>0</v>
      </c>
      <c r="C82" s="8">
        <v>0</v>
      </c>
      <c r="D82" s="8">
        <v>0</v>
      </c>
      <c r="E82" s="8">
        <v>0</v>
      </c>
      <c r="F82" s="8">
        <v>0</v>
      </c>
      <c r="G82" s="26">
        <v>0</v>
      </c>
      <c r="H82" s="28"/>
      <c r="I82" s="28"/>
      <c r="J82" s="28"/>
      <c r="K82" s="28"/>
      <c r="L82" s="28"/>
      <c r="M82" s="28"/>
      <c r="N82" s="20"/>
      <c r="O82" s="4"/>
      <c r="P82" s="4"/>
    </row>
    <row r="83" spans="1:35" ht="289.5" customHeight="1" x14ac:dyDescent="0.7">
      <c r="A83" s="42" t="s">
        <v>48</v>
      </c>
      <c r="B83" s="49"/>
      <c r="C83" s="8"/>
      <c r="D83" s="49"/>
      <c r="E83" s="49"/>
      <c r="F83" s="49"/>
      <c r="G83" s="25"/>
      <c r="H83" s="28"/>
      <c r="I83" s="28"/>
      <c r="J83" s="28"/>
      <c r="K83" s="28"/>
      <c r="L83" s="28"/>
      <c r="M83" s="28"/>
      <c r="N83" s="20"/>
      <c r="O83" s="17"/>
      <c r="P83" s="4"/>
    </row>
    <row r="84" spans="1:35" ht="278.25" customHeight="1" x14ac:dyDescent="0.25">
      <c r="A84" s="44" t="s">
        <v>97</v>
      </c>
      <c r="B84" s="56">
        <f>+B75+B83</f>
        <v>1353137277.3100002</v>
      </c>
      <c r="C84" s="56">
        <f t="shared" ref="C84:F84" si="23">+C75+C83</f>
        <v>302045602.06</v>
      </c>
      <c r="D84" s="56">
        <f t="shared" si="23"/>
        <v>234736501.57999998</v>
      </c>
      <c r="E84" s="56">
        <f t="shared" si="23"/>
        <v>275029156.80000001</v>
      </c>
      <c r="F84" s="56">
        <f t="shared" si="23"/>
        <v>236457073.89000002</v>
      </c>
      <c r="G84" s="56">
        <f t="shared" ref="G84:N84" si="24">+G75</f>
        <v>304868942.98000002</v>
      </c>
      <c r="H84" s="37">
        <f t="shared" si="24"/>
        <v>0</v>
      </c>
      <c r="I84" s="37">
        <f t="shared" si="24"/>
        <v>0</v>
      </c>
      <c r="J84" s="37">
        <f t="shared" si="24"/>
        <v>0</v>
      </c>
      <c r="K84" s="37">
        <f t="shared" si="24"/>
        <v>0</v>
      </c>
      <c r="L84" s="37">
        <f t="shared" si="24"/>
        <v>0</v>
      </c>
      <c r="M84" s="37">
        <f t="shared" si="24"/>
        <v>0</v>
      </c>
      <c r="N84" s="37">
        <f t="shared" si="24"/>
        <v>0</v>
      </c>
      <c r="O84" s="16"/>
      <c r="P84" s="17"/>
    </row>
    <row r="85" spans="1:35" ht="60" customHeight="1" x14ac:dyDescent="0.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7"/>
      <c r="P85" s="16"/>
    </row>
    <row r="86" spans="1:35" ht="278.25" hidden="1" customHeight="1" x14ac:dyDescent="0.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P86" s="17"/>
    </row>
    <row r="87" spans="1:35" ht="221.25" customHeight="1" x14ac:dyDescent="0.7">
      <c r="A87" s="61"/>
      <c r="B87" s="11"/>
      <c r="L87" s="58"/>
      <c r="M87" s="58"/>
      <c r="N87" s="58"/>
      <c r="O87" s="22"/>
      <c r="P87" s="22"/>
    </row>
    <row r="88" spans="1:35" ht="345" customHeight="1" x14ac:dyDescent="1.35">
      <c r="A88" s="62"/>
      <c r="B88" s="11"/>
      <c r="C88" s="10"/>
      <c r="D88" s="70"/>
      <c r="E88" s="70"/>
      <c r="F88" s="70"/>
      <c r="G88" s="70"/>
      <c r="H88" s="70"/>
      <c r="I88" s="70"/>
      <c r="J88" s="70"/>
      <c r="K88" s="70"/>
      <c r="L88" s="70"/>
      <c r="Q88" s="3"/>
    </row>
    <row r="89" spans="1:35" ht="248.25" customHeight="1" x14ac:dyDescent="1.35">
      <c r="A89" s="62"/>
      <c r="B89" s="11"/>
      <c r="C89" s="10"/>
      <c r="D89" s="10"/>
      <c r="E89" s="10"/>
      <c r="F89" s="10"/>
      <c r="G89" s="10"/>
      <c r="H89" s="10"/>
      <c r="Q89" s="3"/>
      <c r="R89" s="3"/>
      <c r="S89" s="3"/>
    </row>
    <row r="90" spans="1:35" ht="181.5" customHeight="1" x14ac:dyDescent="1.35">
      <c r="A90" s="62"/>
      <c r="B90" s="11"/>
      <c r="C90" s="10"/>
      <c r="D90" s="10"/>
      <c r="E90" s="10"/>
      <c r="F90" s="10"/>
      <c r="G90" s="10"/>
      <c r="H90" s="1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35" ht="281.25" customHeight="1" x14ac:dyDescent="1.35">
      <c r="A91" s="62"/>
      <c r="B91" s="11"/>
      <c r="C91" s="10"/>
      <c r="D91" s="10"/>
      <c r="E91" s="10"/>
      <c r="F91" s="10"/>
      <c r="G91" s="10"/>
      <c r="H91" s="1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35" ht="118.5" customHeight="1" x14ac:dyDescent="1.1000000000000001">
      <c r="A92" s="60"/>
      <c r="B92" s="59"/>
      <c r="C92" s="45"/>
      <c r="D92" s="45"/>
      <c r="E92" s="45"/>
      <c r="F92" s="45"/>
      <c r="G92" s="45"/>
      <c r="H92" s="45"/>
      <c r="I92" s="21"/>
      <c r="J92" s="21"/>
      <c r="K92" s="21"/>
      <c r="L92" s="21"/>
      <c r="M92" s="21"/>
      <c r="N92" s="21"/>
      <c r="O92" s="21"/>
      <c r="P92" s="21"/>
      <c r="Q92" s="3"/>
      <c r="R92" s="3"/>
      <c r="S92" s="3"/>
    </row>
    <row r="93" spans="1:35" ht="210" customHeight="1" x14ac:dyDescent="1.1000000000000001">
      <c r="A93" s="69" t="s">
        <v>100</v>
      </c>
      <c r="B93" s="69"/>
      <c r="C93" s="45"/>
      <c r="D93" s="68" t="s">
        <v>103</v>
      </c>
      <c r="E93" s="68"/>
      <c r="F93" s="68"/>
      <c r="G93" s="68"/>
      <c r="H93" s="68"/>
      <c r="I93" s="15"/>
      <c r="K93" s="69" t="s">
        <v>101</v>
      </c>
      <c r="L93" s="69"/>
      <c r="M93" s="69"/>
      <c r="N93" s="69"/>
      <c r="R93" s="3"/>
      <c r="S93" s="3"/>
    </row>
    <row r="94" spans="1:35" ht="178.5" customHeight="1" x14ac:dyDescent="0.25"/>
    <row r="95" spans="1:35" ht="138.75" customHeight="1" x14ac:dyDescent="1.35">
      <c r="A95" s="66" t="s">
        <v>0</v>
      </c>
      <c r="B95" s="10"/>
      <c r="C95" s="10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90" customHeight="1" x14ac:dyDescent="1.35">
      <c r="A96" s="67" t="s">
        <v>38</v>
      </c>
      <c r="B96" s="10"/>
      <c r="C96" s="10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10.25" customHeight="1" x14ac:dyDescent="1.35">
      <c r="A97" s="67" t="s">
        <v>45</v>
      </c>
      <c r="B97" s="10"/>
      <c r="C97" s="10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88.5" customHeight="1" x14ac:dyDescent="1.35">
      <c r="A98" s="67" t="s">
        <v>51</v>
      </c>
      <c r="B98" s="10"/>
      <c r="C98" s="10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05.75" customHeight="1" x14ac:dyDescent="1.35">
      <c r="A99" s="67" t="s">
        <v>57</v>
      </c>
      <c r="B99" s="10"/>
      <c r="C99" s="10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84.75" customHeight="1" x14ac:dyDescent="1.35">
      <c r="A100" s="67" t="s">
        <v>59</v>
      </c>
      <c r="B100" s="10"/>
      <c r="C100" s="10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.75" customHeight="1" x14ac:dyDescent="1.35">
      <c r="A101" s="10"/>
      <c r="B101" s="10"/>
      <c r="C101" s="10"/>
    </row>
    <row r="102" spans="1:35" ht="15.75" customHeight="1" x14ac:dyDescent="1.35">
      <c r="A102" s="10"/>
      <c r="B102" s="10"/>
      <c r="C102" s="10"/>
    </row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D93:H93"/>
    <mergeCell ref="K93:N93"/>
    <mergeCell ref="A93:B93"/>
    <mergeCell ref="D88:L88"/>
    <mergeCell ref="A1:N1"/>
    <mergeCell ref="A2:N2"/>
    <mergeCell ref="A3:N3"/>
    <mergeCell ref="A4:N4"/>
    <mergeCell ref="A5:N5"/>
  </mergeCells>
  <pageMargins left="1.2" right="0.7" top="0.5" bottom="0.5" header="0" footer="1.5"/>
  <pageSetup paperSize="9"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D9"/>
  <sheetViews>
    <sheetView workbookViewId="0">
      <selection activeCell="D6" sqref="D6"/>
    </sheetView>
  </sheetViews>
  <sheetFormatPr baseColWidth="10" defaultRowHeight="15" x14ac:dyDescent="0.25"/>
  <cols>
    <col min="4" max="4" width="41.42578125" customWidth="1"/>
  </cols>
  <sheetData>
    <row r="4" spans="4:4" x14ac:dyDescent="0.25">
      <c r="D4" s="63">
        <v>245766116.49000001</v>
      </c>
    </row>
    <row r="5" spans="4:4" x14ac:dyDescent="0.25">
      <c r="D5" s="63">
        <v>-236421894.99000001</v>
      </c>
    </row>
    <row r="6" spans="4:4" x14ac:dyDescent="0.25">
      <c r="D6" s="63"/>
    </row>
    <row r="7" spans="4:4" x14ac:dyDescent="0.25">
      <c r="D7" s="63"/>
    </row>
    <row r="8" spans="4:4" x14ac:dyDescent="0.25">
      <c r="D8" s="63"/>
    </row>
    <row r="9" spans="4:4" x14ac:dyDescent="0.25">
      <c r="D9" s="63">
        <f>SUM(D4:D8)</f>
        <v>9344221.5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Patricia Carolina Cueto Stefani</cp:lastModifiedBy>
  <cp:lastPrinted>2019-06-07T18:42:40Z</cp:lastPrinted>
  <dcterms:created xsi:type="dcterms:W3CDTF">2018-08-02T00:15:46Z</dcterms:created>
  <dcterms:modified xsi:type="dcterms:W3CDTF">2019-06-10T15:54:12Z</dcterms:modified>
</cp:coreProperties>
</file>