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ABRIL 2025" sheetId="3" r:id="rId1"/>
  </sheets>
  <definedNames>
    <definedName name="_xlnm.Print_Area" localSheetId="0">'ABRIL 2025'!$A$1:$S$118</definedName>
    <definedName name="_xlnm.Print_Titles" localSheetId="0">'ABRIL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K38" i="3"/>
  <c r="E22" i="3" l="1"/>
  <c r="E64" i="3"/>
  <c r="E24" i="3"/>
  <c r="E34" i="3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<sst xmlns="http://schemas.openxmlformats.org/spreadsheetml/2006/main" count="174" uniqueCount="174">
  <si>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</si>
  <si>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</si>
  <si>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</si>
  <si>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</si>
  <si>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</si>
  <si>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</si>
  <si>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</si>
  <si>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</si>
  <si>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</si>
  <si>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</si>
  <si>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</si>
  <si>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</si>
  <si>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</si>
  <si>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</si>
  <si>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</si>
  <si>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</si>
  <si>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</si>
  <si>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</si>
  <si>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</si>
  <si>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</si>
  <si>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</si>
  <si>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</si>
  <si>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</si>
  <si>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</si>
  <si>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</si>
  <si>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</si>
  <si>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</si>
  <si>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</si>
  <si>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</si>
  <si>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</si>
  <si>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</si>
  <si>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</si>
  <si>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</si>
  <si>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</si>
  <si>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</si>
  <si>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</si>
  <si>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</si>
  <si>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</si>
  <si>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</si>
  <si>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</si>
  <si>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</si>
  <si>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</si>
  <si>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</si>
  <si>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</si>
  <si>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</si>
  <si>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</si>
  <si>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</si>
  <si>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</si>
  <si>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</si>
  <si>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</si>
  <si>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</si>
  <si>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</si>
  <si>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</si>
  <si>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</si>
  <si>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</si>
  <si>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</si>
  <si>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</si>
  <si>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</si>
  <si>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</si>
  <si>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</si>
  <si>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</si>
  <si>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</si>
  <si>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</si>
  <si>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</si>
  <si>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</si>
  <si>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</si>
  <si>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</si>
  <si>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</si>
  <si>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</si>
  <si>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</si>
  <si>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</si>
  <si>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</si>
  <si>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</si>
  <si>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</si>
  <si>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</si>
  <si>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</si>
  <si>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</si>
  <si>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</si>
  <si>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</si>
  <si>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</si>
  <si>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</si>
  <si>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</si>
  <si>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</si>
  <si>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</si>
  <si>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</si>
  <si>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</si>
  <si>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</si>
  <si>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</si>
  <si>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</si>
  <si>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</si>
  <si>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</si>
  <si>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</si>
  <si>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</si>
  <si>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</si>
  <si>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</si>
  <si>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</si>
  <si>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</si>
  <si>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</si>
  <si>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</si>
  <si>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</si>
  <si>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</si>
  <si>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</si>
  <si>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</si>
  <si>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</si>
  <si>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</si>
  <si>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</si>
  <si>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</si>
  <si>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</si>
  <si>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</si>
  <si>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</si>
  <si>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</si>
  <si>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</si>
  <si>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</si>
  <si>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</si>
  <si>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</si>
  <si>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</si>
  <si>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</si>
  <si>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</si>
  <si>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</si>
  <si>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</si>
  <si>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</si>
  <si>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</si>
  <si>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</si>
  <si>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</si>
  <si>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</si>
  <si>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</si>
  <si>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</si>
  <si>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</si>
  <si>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</si>
  <si>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</si>
  <si>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</si>
  <si>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</si>
  <si>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</si>
  <si>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</si>
  <si>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</si>
  <si>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</si>
  <si>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</si>
  <si>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</si>
  <si>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</si>
  <si>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</si>
  <si>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</si>
  <si>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</si>
  <si>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</si>
  <si>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</si>
  <si>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</si>
  <si>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</si>
  <si>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</si>
  <si>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</si>
  <si>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</si>
  <si>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</si>
  <si>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</si>
  <si>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</si>
  <si>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</si>
  <si>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</si>
  <si>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</si>
  <si>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</si>
  <si>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</si>
  <si>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</si>
  <si>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</si>
  <si>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</si>
  <si>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</si>
  <si>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</si>
  <si>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</si>
  <si>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</si>
  <si>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</si>
  <si>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</si>
  <si>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</si>
  <si>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</si>
  <si>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</si>
  <si>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</si>
  <si>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</si>
  <si>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</si>
  <si>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</si>
  <si>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 xml:space="preserve">ANA STEPHANIE VALDEZ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</si>
</sst>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7" fillId="0" borderId="0" xfId="0" applyFont="1"/>
    <xf numFmtId="43" fontId="15" fillId="0" borderId="0" xfId="0" applyNumberFormat="1" applyFont="1"/>
    <xf numFmtId="43" fontId="27" fillId="0" borderId="6" xfId="0" applyNumberFormat="1" applyFont="1" applyBorder="1" applyAlignment="1">
      <alignment horizontal="left" vertical="center" wrapText="1"/>
    </xf>
    <xf numFmtId="43" fontId="27" fillId="0" borderId="6" xfId="1" applyFont="1" applyBorder="1" applyAlignment="1">
      <alignment vertical="center"/>
    </xf>
    <xf numFmtId="43" fontId="27" fillId="0" borderId="6" xfId="1" applyFont="1" applyBorder="1" applyAlignment="1">
      <alignment horizontal="right" vertical="center"/>
    </xf>
    <xf numFmtId="43" fontId="15" fillId="0" borderId="6" xfId="1" applyFont="1" applyBorder="1" applyAlignment="1">
      <alignment vertical="center" wrapText="1"/>
    </xf>
    <xf numFmtId="4" fontId="28" fillId="0" borderId="0" xfId="0" applyNumberFormat="1" applyFont="1"/>
    <xf numFmtId="43" fontId="15" fillId="0" borderId="6" xfId="1" applyFont="1" applyBorder="1" applyAlignment="1">
      <alignment horizontal="right" vertical="center"/>
    </xf>
    <xf numFmtId="43" fontId="27" fillId="0" borderId="6" xfId="0" applyNumberFormat="1" applyFont="1" applyBorder="1" applyAlignment="1">
      <alignment vertical="center"/>
    </xf>
    <xf numFmtId="43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43" fontId="27" fillId="3" borderId="6" xfId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6" xfId="1" applyFont="1" applyFill="1" applyBorder="1" applyAlignment="1">
      <alignment horizontal="righ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righ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396876</xdr:colOff>
      <xdr:row>0</xdr:row>
      <xdr:rowOff>95865</xdr:rowOff>
    </xdr:from>
    <xdr:ext cx="6905624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84626" y="95865"/>
          <a:ext cx="6905624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31/05/202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RD$ 126,762,699.62 La cuenta Equipos de Comunicaciones y Señalamiento tiene una ejecución de RD$125,008,597.14 al 31 de  Mayo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zoomScale="60" zoomScaleNormal="85" workbookViewId="0">
      <selection activeCell="F9" sqref="F9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05" t="s">
        <v>0</v>
      </c>
      <c r="M1" s="106"/>
      <c r="N1" s="106"/>
      <c r="O1" s="107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08" t="s">
        <v>1</v>
      </c>
      <c r="B3" s="108"/>
      <c r="C3" s="108"/>
      <c r="D3" s="115" t="s">
        <v>2</v>
      </c>
      <c r="E3" s="115" t="s">
        <v>3</v>
      </c>
      <c r="F3" s="115" t="s">
        <v>172</v>
      </c>
      <c r="G3" s="108" t="s">
        <v>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AW3" s="1"/>
    </row>
    <row r="4" spans="1:53" s="1" customFormat="1" ht="46.5" customHeight="1">
      <c r="A4" s="108"/>
      <c r="B4" s="108"/>
      <c r="C4" s="108"/>
      <c r="D4" s="116"/>
      <c r="E4" s="116"/>
      <c r="F4" s="116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240227239.38</v>
      </c>
      <c r="L6" s="13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1290191344.1900001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175226466.91999999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31">
        <f>SUM(G8:R8)</f>
        <v>879370938.78999996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6000000</v>
      </c>
      <c r="F9" s="86">
        <f>+D9+E9</f>
        <v>1586174136.24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38922639.560000002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31">
        <f>SUM(G9:R9)</f>
        <v>282001550.75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 ht="30">
      <c r="A10" s="14"/>
      <c r="B10" s="18" t="s">
        <v>26</v>
      </c>
      <c r="C10" s="76" t="s">
        <v>27</v>
      </c>
      <c r="D10" s="86">
        <v>0</v>
      </c>
      <c r="E10" s="87">
        <v>0</v>
      </c>
      <c r="F10" s="86">
        <f>+D10+E10</f>
        <v>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 ht="30">
      <c r="A11" s="14"/>
      <c r="B11" s="18" t="s">
        <v>28</v>
      </c>
      <c r="C11" s="76" t="s">
        <v>29</v>
      </c>
      <c r="D11" s="86">
        <v>0</v>
      </c>
      <c r="E11" s="87">
        <v>0</v>
      </c>
      <c r="F11" s="86">
        <f>+D11+E11</f>
        <v>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31">
        <f t="shared" si="3"/>
        <v>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 ht="30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26078132.899999999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31">
        <f t="shared" si="3"/>
        <v>128818854.65000001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 ht="30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1300000</v>
      </c>
      <c r="F14" s="89">
        <f>SUM(F16:F24)</f>
        <v>1053310688.11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42430336.359999999</v>
      </c>
      <c r="L14" s="20">
        <f t="shared" si="4"/>
        <v>0</v>
      </c>
      <c r="M14" s="20">
        <f t="shared" si="4"/>
        <v>0</v>
      </c>
      <c r="N14" s="20">
        <f t="shared" si="4"/>
        <v>0</v>
      </c>
      <c r="O14" s="20">
        <f t="shared" si="4"/>
        <v>0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242968290.25</v>
      </c>
      <c r="T14" s="32"/>
      <c r="U14"/>
      <c r="V14"/>
      <c r="W14" s="29"/>
      <c r="X14" s="30"/>
      <c r="Z14" s="109"/>
      <c r="AA14" s="110"/>
      <c r="AB14" s="110"/>
      <c r="AC14" s="110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v>500000</v>
      </c>
      <c r="F16" s="86">
        <f t="shared" ref="F16:F24" si="7">+D16+E16</f>
        <v>93174308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>
        <v>4438439.58</v>
      </c>
      <c r="L16" s="19"/>
      <c r="M16" s="19"/>
      <c r="N16" s="19"/>
      <c r="O16" s="19"/>
      <c r="P16" s="19"/>
      <c r="Q16" s="19"/>
      <c r="R16" s="19"/>
      <c r="S16" s="31">
        <f>SUM(G16:R16)</f>
        <v>35742942.649999999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>
        <v>706400</v>
      </c>
      <c r="L17" s="19"/>
      <c r="M17" s="19"/>
      <c r="N17" s="19"/>
      <c r="O17" s="19"/>
      <c r="P17" s="19"/>
      <c r="Q17" s="19"/>
      <c r="R17" s="19"/>
      <c r="S17" s="31">
        <f t="shared" ref="S17:S24" si="8">SUM(G17:R17)</f>
        <v>6928854.6100000003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>
        <v>5813849.25</v>
      </c>
      <c r="L18" s="19"/>
      <c r="M18" s="19"/>
      <c r="N18" s="19"/>
      <c r="O18" s="19"/>
      <c r="P18" s="19"/>
      <c r="Q18" s="19"/>
      <c r="R18" s="19"/>
      <c r="S18" s="31">
        <f t="shared" si="8"/>
        <v>23414465.719999999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>
        <v>655138.88</v>
      </c>
      <c r="L19" s="19"/>
      <c r="M19" s="19"/>
      <c r="N19" s="19"/>
      <c r="O19" s="19"/>
      <c r="P19" s="19"/>
      <c r="Q19" s="19"/>
      <c r="R19" s="19"/>
      <c r="S19" s="31">
        <f t="shared" si="8"/>
        <v>11274179.57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v>0</v>
      </c>
      <c r="F20" s="86">
        <f t="shared" si="7"/>
        <v>130501268.8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>
        <v>11304580.289999999</v>
      </c>
      <c r="L20" s="19"/>
      <c r="M20" s="19"/>
      <c r="N20" s="19"/>
      <c r="O20" s="19"/>
      <c r="P20" s="19"/>
      <c r="Q20" s="19"/>
      <c r="R20" s="19"/>
      <c r="S20" s="31">
        <f t="shared" si="8"/>
        <v>26424543.969999999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>
        <v>0</v>
      </c>
      <c r="F21" s="86">
        <f t="shared" si="7"/>
        <v>190308711.31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>
        <v>11115398.4</v>
      </c>
      <c r="L21" s="19"/>
      <c r="M21" s="19"/>
      <c r="N21" s="19"/>
      <c r="O21" s="19"/>
      <c r="P21" s="19"/>
      <c r="Q21" s="19"/>
      <c r="R21" s="19"/>
      <c r="S21" s="31">
        <f t="shared" si="8"/>
        <v>54863219.100000001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f>1000000+2000000+2000000+800000</f>
        <v>5800000</v>
      </c>
      <c r="F22" s="86">
        <f t="shared" si="7"/>
        <v>98077400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>
        <v>1182709.43</v>
      </c>
      <c r="L22" s="19"/>
      <c r="M22" s="19"/>
      <c r="N22" s="19"/>
      <c r="O22" s="19"/>
      <c r="P22" s="19"/>
      <c r="Q22" s="19"/>
      <c r="R22" s="19"/>
      <c r="S22" s="31">
        <f t="shared" si="8"/>
        <v>13922972.27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33.6" customHeight="1">
      <c r="A23" s="14"/>
      <c r="B23" s="21" t="s">
        <v>48</v>
      </c>
      <c r="C23" s="76" t="s">
        <v>49</v>
      </c>
      <c r="D23" s="86">
        <v>263950000</v>
      </c>
      <c r="E23" s="87">
        <v>-5000000</v>
      </c>
      <c r="F23" s="86">
        <f t="shared" si="7"/>
        <v>258950000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>
        <v>6472595.4299999997</v>
      </c>
      <c r="L23" s="19"/>
      <c r="M23" s="19"/>
      <c r="N23" s="19"/>
      <c r="O23" s="19"/>
      <c r="P23" s="19"/>
      <c r="Q23" s="19"/>
      <c r="R23" s="19"/>
      <c r="S23" s="31">
        <f t="shared" si="8"/>
        <v>47617743.619999997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 ht="30">
      <c r="A24" s="14"/>
      <c r="B24" s="18" t="s">
        <v>50</v>
      </c>
      <c r="C24" s="76" t="s">
        <v>51</v>
      </c>
      <c r="D24" s="86">
        <v>82230000</v>
      </c>
      <c r="E24" s="87">
        <f>6000000-6000000</f>
        <v>0</v>
      </c>
      <c r="F24" s="86">
        <f t="shared" si="7"/>
        <v>82230000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>
        <v>741225.1</v>
      </c>
      <c r="L24" s="19"/>
      <c r="M24" s="19"/>
      <c r="N24" s="19"/>
      <c r="O24" s="19"/>
      <c r="P24" s="19"/>
      <c r="Q24" s="19"/>
      <c r="R24" s="19"/>
      <c r="S24" s="31">
        <f t="shared" si="8"/>
        <v>22779368.740000002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 ht="30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4300000</v>
      </c>
      <c r="F26" s="85">
        <f>SUM(F28:F36)</f>
        <v>208660649.80000001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7903312.1399999997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53913116.770000003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+G27+H27+I27+J27+K27+L27+M27+N27+O27+T27+U27+V27+P27+Q276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0</v>
      </c>
      <c r="F28" s="86">
        <f t="shared" ref="F28:F36" si="11">+D28+E28</f>
        <v>8300000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>
        <v>117911.46</v>
      </c>
      <c r="L28" s="19"/>
      <c r="M28" s="19"/>
      <c r="N28" s="19"/>
      <c r="O28" s="19"/>
      <c r="P28" s="19"/>
      <c r="Q28" s="19"/>
      <c r="R28" s="19"/>
      <c r="S28" s="31">
        <f>SUM(G28:R28)</f>
        <v>1664222.71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>
        <v>5852.8</v>
      </c>
      <c r="L29" s="19"/>
      <c r="M29" s="19"/>
      <c r="N29" s="19"/>
      <c r="O29" s="19"/>
      <c r="P29" s="19"/>
      <c r="Q29" s="19"/>
      <c r="R29" s="19"/>
      <c r="S29" s="31">
        <f t="shared" ref="S29:S34" si="12">SUM(G29:R29)</f>
        <v>143512.78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0</v>
      </c>
      <c r="F30" s="86">
        <f t="shared" si="11"/>
        <v>18630000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>
        <v>683899.17</v>
      </c>
      <c r="L30" s="19"/>
      <c r="M30" s="19"/>
      <c r="N30" s="19"/>
      <c r="O30" s="19"/>
      <c r="P30" s="19"/>
      <c r="Q30" s="19"/>
      <c r="R30" s="19"/>
      <c r="S30" s="31">
        <f t="shared" si="12"/>
        <v>7926231.1999999993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>
        <v>78000</v>
      </c>
      <c r="L31" s="19"/>
      <c r="M31" s="19"/>
      <c r="N31" s="19"/>
      <c r="O31" s="19"/>
      <c r="P31" s="19"/>
      <c r="Q31" s="19"/>
      <c r="R31" s="19"/>
      <c r="S31" s="31">
        <f t="shared" si="12"/>
        <v>272940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/>
      <c r="J32" s="88">
        <v>0</v>
      </c>
      <c r="K32" s="19"/>
      <c r="L32" s="19"/>
      <c r="M32" s="19"/>
      <c r="N32" s="19"/>
      <c r="O32" s="19"/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200000</v>
      </c>
      <c r="F33" s="86">
        <f t="shared" si="11"/>
        <v>1499220</v>
      </c>
      <c r="G33" s="88">
        <v>1246.08</v>
      </c>
      <c r="H33" s="88">
        <v>184283.59</v>
      </c>
      <c r="I33" s="88"/>
      <c r="J33" s="88">
        <v>16429.740000000002</v>
      </c>
      <c r="K33" s="19"/>
      <c r="L33" s="19"/>
      <c r="M33" s="19"/>
      <c r="N33" s="19"/>
      <c r="O33" s="19"/>
      <c r="P33" s="19"/>
      <c r="Q33" s="19"/>
      <c r="R33" s="19"/>
      <c r="S33" s="31">
        <f t="shared" si="12"/>
        <v>201959.40999999997</v>
      </c>
      <c r="T33"/>
      <c r="U33"/>
      <c r="V33"/>
      <c r="W33" s="28"/>
      <c r="AW33" s="1"/>
      <c r="AX33" s="1"/>
      <c r="AY33" s="1"/>
      <c r="AZ33" s="1"/>
      <c r="BA33" s="1"/>
    </row>
    <row r="34" spans="1:53" ht="45">
      <c r="A34" s="14"/>
      <c r="B34" s="18" t="s">
        <v>66</v>
      </c>
      <c r="C34" s="76" t="s">
        <v>67</v>
      </c>
      <c r="D34" s="86">
        <v>103025090</v>
      </c>
      <c r="E34" s="87">
        <f>+-2000000+1270000-1270000</f>
        <v>-2000000</v>
      </c>
      <c r="F34" s="86">
        <f t="shared" si="11"/>
        <v>101025090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>
        <v>5955572.4500000002</v>
      </c>
      <c r="L34" s="19"/>
      <c r="M34" s="19"/>
      <c r="N34" s="19"/>
      <c r="O34" s="19"/>
      <c r="P34" s="19"/>
      <c r="Q34" s="19"/>
      <c r="R34" s="19"/>
      <c r="S34" s="31">
        <f t="shared" si="12"/>
        <v>34080842.75</v>
      </c>
      <c r="T34"/>
      <c r="U34"/>
      <c r="V34"/>
      <c r="W34" s="28"/>
      <c r="AW34" s="1"/>
      <c r="AX34" s="1"/>
      <c r="AY34" s="1"/>
      <c r="AZ34" s="1"/>
      <c r="BA34" s="1"/>
    </row>
    <row r="35" spans="1:53" ht="46.5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/>
      <c r="I35" s="88"/>
      <c r="J35" s="88"/>
      <c r="K35" s="19"/>
      <c r="L35" s="19"/>
      <c r="M35" s="19"/>
      <c r="N35" s="19"/>
      <c r="O35" s="19"/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v>6100000</v>
      </c>
      <c r="F36" s="86">
        <f t="shared" si="11"/>
        <v>59858979.799999997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>
        <v>1062076.26</v>
      </c>
      <c r="L36" s="19"/>
      <c r="M36" s="19"/>
      <c r="N36" s="19"/>
      <c r="O36" s="19"/>
      <c r="P36" s="19"/>
      <c r="Q36" s="19"/>
      <c r="R36" s="19"/>
      <c r="S36" s="31">
        <f t="shared" si="13"/>
        <v>9332655.9199999999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 ht="30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84000000</v>
      </c>
      <c r="F38" s="85">
        <f>SUM(F40:F46)</f>
        <v>131000000</v>
      </c>
      <c r="G38" s="85">
        <f t="shared" ref="G38:O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>K40+K41+K42+K43+K44+K45+K46</f>
        <v>12274005.530000001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75891794.920000002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0</v>
      </c>
      <c r="F40" s="86">
        <f t="shared" ref="F40:F46" si="16">+D40+E40</f>
        <v>23000000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>
        <v>784885.53</v>
      </c>
      <c r="L40" s="19"/>
      <c r="M40" s="19"/>
      <c r="N40" s="19"/>
      <c r="O40" s="19"/>
      <c r="P40" s="19"/>
      <c r="Q40" s="19"/>
      <c r="R40" s="19"/>
      <c r="S40" s="31">
        <f>SUM(G40:R40)</f>
        <v>8520274.9199999999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6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34.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36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2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>
        <v>4489120</v>
      </c>
      <c r="L45" s="19"/>
      <c r="M45" s="19"/>
      <c r="N45" s="19"/>
      <c r="O45" s="19"/>
      <c r="P45" s="19"/>
      <c r="Q45" s="19"/>
      <c r="R45" s="19"/>
      <c r="S45" s="31">
        <f t="shared" si="17"/>
        <v>11371520</v>
      </c>
      <c r="T45"/>
      <c r="U45"/>
      <c r="V45"/>
      <c r="W45" s="28"/>
      <c r="AW45" s="1"/>
      <c r="AX45" s="1"/>
      <c r="AY45" s="1"/>
      <c r="AZ45" s="1"/>
      <c r="BA45" s="1"/>
    </row>
    <row r="46" spans="1:53" ht="37.5" customHeight="1">
      <c r="A46" s="14"/>
      <c r="B46" s="18" t="s">
        <v>85</v>
      </c>
      <c r="C46" s="76" t="s">
        <v>86</v>
      </c>
      <c r="D46" s="88">
        <v>0</v>
      </c>
      <c r="E46" s="87">
        <v>84000000</v>
      </c>
      <c r="F46" s="86">
        <f t="shared" si="16"/>
        <v>84000000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7000000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31">
        <f t="shared" si="17"/>
        <v>56000000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 ht="30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-108600000</v>
      </c>
      <c r="F58" s="85">
        <f>SUM(F60:F68)</f>
        <v>1879660091.0999999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127062535.82000001</v>
      </c>
      <c r="L58" s="17">
        <f t="shared" si="21"/>
        <v>0</v>
      </c>
      <c r="M58" s="17">
        <f t="shared" si="21"/>
        <v>0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282335138.20999998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>
        <v>499836.2</v>
      </c>
      <c r="L60" s="19"/>
      <c r="M60" s="19"/>
      <c r="N60" s="19"/>
      <c r="O60" s="19"/>
      <c r="P60" s="19"/>
      <c r="Q60" s="19"/>
      <c r="R60" s="19"/>
      <c r="S60" s="31">
        <f>SUM(G60:R60)</f>
        <v>6597016.3000000007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v>0</v>
      </c>
      <c r="F61" s="86">
        <f t="shared" si="22"/>
        <v>4580000</v>
      </c>
      <c r="G61" s="88">
        <v>513637.48</v>
      </c>
      <c r="H61" s="88">
        <v>261486.09</v>
      </c>
      <c r="I61" s="88"/>
      <c r="J61" s="88">
        <v>0</v>
      </c>
      <c r="K61" s="19"/>
      <c r="L61" s="19"/>
      <c r="M61" s="19"/>
      <c r="N61" s="19"/>
      <c r="O61" s="19"/>
      <c r="P61" s="19"/>
      <c r="Q61" s="19"/>
      <c r="R61" s="19"/>
      <c r="S61" s="31">
        <f>SUM(G61:R61)</f>
        <v>775123.57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v>2000000</v>
      </c>
      <c r="F62" s="86">
        <f t="shared" si="22"/>
        <v>7263150</v>
      </c>
      <c r="G62" s="88">
        <v>136387.94</v>
      </c>
      <c r="H62" s="88">
        <v>385000</v>
      </c>
      <c r="I62" s="88"/>
      <c r="J62" s="88">
        <v>0</v>
      </c>
      <c r="K62" s="19"/>
      <c r="L62" s="19"/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/>
      <c r="L63" s="19"/>
      <c r="M63" s="19"/>
      <c r="N63" s="19"/>
      <c r="O63" s="19"/>
      <c r="P63" s="19"/>
      <c r="Q63" s="19"/>
      <c r="R63" s="19"/>
      <c r="S63" s="31">
        <f>SUM(G63:R63)</f>
        <v>236312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f>-16300000-84000000-11000000</f>
        <v>-111300000</v>
      </c>
      <c r="F64" s="86">
        <f t="shared" si="22"/>
        <v>1027001911.79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>
        <v>126562699.62</v>
      </c>
      <c r="L64" s="19"/>
      <c r="M64" s="19"/>
      <c r="N64" s="19"/>
      <c r="O64" s="19"/>
      <c r="P64" s="19"/>
      <c r="Q64" s="19"/>
      <c r="R64" s="19"/>
      <c r="S64" s="31">
        <f>SUM(G64:R64)</f>
        <v>274205298.39999998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25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/>
      <c r="I65" s="88"/>
      <c r="J65" s="88">
        <v>0</v>
      </c>
      <c r="K65" s="19"/>
      <c r="L65" s="19"/>
      <c r="M65" s="19"/>
      <c r="N65" s="19"/>
      <c r="O65" s="19"/>
      <c r="P65" s="19"/>
      <c r="Q65" s="19"/>
      <c r="R65" s="19"/>
      <c r="S65" s="31">
        <f t="shared" ref="S65:S77" si="23">SUM(G65:R65)</f>
        <v>0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/>
      <c r="I66" s="85"/>
      <c r="J66" s="85">
        <v>0</v>
      </c>
      <c r="K66" s="17"/>
      <c r="L66" s="17"/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/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33" customHeight="1">
      <c r="A68" s="14"/>
      <c r="B68" s="18" t="s">
        <v>121</v>
      </c>
      <c r="C68" s="76" t="s">
        <v>122</v>
      </c>
      <c r="D68" s="86">
        <v>652622419.30999994</v>
      </c>
      <c r="E68" s="87">
        <v>0</v>
      </c>
      <c r="F68" s="86">
        <f t="shared" si="22"/>
        <v>652622419.30999994</v>
      </c>
      <c r="G68" s="88"/>
      <c r="H68" s="88"/>
      <c r="I68" s="88"/>
      <c r="J68" s="88">
        <v>0</v>
      </c>
      <c r="K68" s="37"/>
      <c r="L68" s="37"/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8000000</v>
      </c>
      <c r="F70" s="84">
        <f t="shared" si="24"/>
        <v>37999000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17">
        <f>R72+R73+R74+R75</f>
        <v>0</v>
      </c>
      <c r="S70" s="12">
        <f t="shared" si="23"/>
        <v>0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67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-17000000</v>
      </c>
      <c r="F73" s="86">
        <f>+D73+E73</f>
        <v>11999000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9"/>
      <c r="S73" s="67">
        <f t="shared" si="23"/>
        <v>0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45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45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 ht="30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 ht="30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45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1" t="s">
        <v>171</v>
      </c>
      <c r="B88" s="112"/>
      <c r="C88" s="113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429897429.23000002</v>
      </c>
      <c r="L88" s="41">
        <f t="shared" si="26"/>
        <v>0</v>
      </c>
      <c r="M88" s="41">
        <f t="shared" si="26"/>
        <v>0</v>
      </c>
      <c r="N88" s="41">
        <f t="shared" si="26"/>
        <v>0</v>
      </c>
      <c r="O88" s="41">
        <f t="shared" si="26"/>
        <v>0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1945299684.3399997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4" t="s">
        <v>163</v>
      </c>
      <c r="B105" s="114"/>
      <c r="C105" s="114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429897429.23000002</v>
      </c>
      <c r="L105" s="46">
        <f t="shared" si="30"/>
        <v>0</v>
      </c>
      <c r="M105" s="46">
        <f t="shared" si="30"/>
        <v>0</v>
      </c>
      <c r="N105" s="46">
        <f t="shared" si="30"/>
        <v>0</v>
      </c>
      <c r="O105" s="46">
        <f t="shared" si="30"/>
        <v>0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1945299684.3399997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82"/>
      <c r="S107" s="47"/>
    </row>
    <row r="108" spans="1:53" s="1" customFormat="1" ht="128.25" customHeight="1">
      <c r="A108" s="49"/>
      <c r="B108" s="49"/>
      <c r="C108" s="50"/>
      <c r="D108" s="51"/>
      <c r="E108" s="50"/>
      <c r="F108" s="52"/>
      <c r="G108" s="53"/>
      <c r="H108" s="49"/>
      <c r="I108" s="53"/>
      <c r="J108" s="49"/>
      <c r="K108" s="49"/>
      <c r="L108" s="49"/>
      <c r="M108" s="49"/>
      <c r="N108" s="49"/>
      <c r="O108" s="53"/>
      <c r="P108" s="49"/>
      <c r="Q108" s="69"/>
      <c r="R108" s="49"/>
      <c r="S108" s="70"/>
      <c r="T108"/>
      <c r="U108"/>
    </row>
    <row r="109" spans="1:53" s="1" customFormat="1" ht="21" customHeight="1">
      <c r="A109" s="49"/>
      <c r="B109" s="49"/>
      <c r="C109" s="54"/>
      <c r="D109" s="54" t="s">
        <v>169</v>
      </c>
      <c r="E109" s="50"/>
      <c r="F109" s="52"/>
      <c r="G109" s="49"/>
      <c r="H109" s="49"/>
      <c r="I109" s="49"/>
      <c r="J109" s="49"/>
      <c r="K109" s="49"/>
      <c r="L109" s="49"/>
      <c r="M109" s="49"/>
      <c r="N109" s="49"/>
      <c r="O109" s="49"/>
      <c r="P109" s="54" t="s">
        <v>164</v>
      </c>
      <c r="Q109" s="69"/>
      <c r="R109" s="49"/>
      <c r="S109" s="70"/>
      <c r="T109"/>
      <c r="U109"/>
    </row>
    <row r="110" spans="1:53" s="1" customFormat="1" ht="21" customHeight="1">
      <c r="A110" s="49"/>
      <c r="B110" s="49"/>
      <c r="C110" s="54"/>
      <c r="D110" s="54" t="s">
        <v>170</v>
      </c>
      <c r="E110" s="50"/>
      <c r="F110" s="52"/>
      <c r="G110" s="49"/>
      <c r="H110" s="49"/>
      <c r="I110" s="49"/>
      <c r="J110" s="64"/>
      <c r="K110" s="49"/>
      <c r="L110" s="49"/>
      <c r="M110" s="49"/>
      <c r="N110" s="49"/>
      <c r="O110" s="49"/>
      <c r="P110" s="54" t="s">
        <v>165</v>
      </c>
      <c r="Q110" s="69"/>
      <c r="R110" s="49"/>
      <c r="S110" s="70"/>
      <c r="T110"/>
      <c r="U110"/>
    </row>
    <row r="111" spans="1:53" s="1" customFormat="1" ht="21" customHeight="1">
      <c r="A111" s="49"/>
      <c r="B111" s="49"/>
      <c r="C111" s="50"/>
      <c r="D111" s="50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9"/>
      <c r="R111" s="49"/>
      <c r="S111" s="70"/>
      <c r="T111"/>
      <c r="U111"/>
    </row>
    <row r="112" spans="1:53" ht="69" customHeight="1">
      <c r="A112" s="55"/>
      <c r="B112" s="55"/>
      <c r="C112" s="56"/>
      <c r="D112" s="56"/>
      <c r="E112" s="56"/>
      <c r="F112" s="57"/>
      <c r="G112" s="49"/>
      <c r="H112" s="49"/>
      <c r="I112" s="49"/>
      <c r="J112" s="65"/>
      <c r="K112" s="66"/>
      <c r="L112" s="55"/>
      <c r="M112" s="55"/>
      <c r="N112" s="49"/>
      <c r="O112" s="49"/>
      <c r="P112" s="49"/>
      <c r="Q112" s="69"/>
      <c r="R112" s="49"/>
      <c r="S112" s="70"/>
      <c r="T112"/>
      <c r="U112"/>
      <c r="AW112" s="1"/>
      <c r="AX112" s="1"/>
      <c r="AY112" s="1"/>
    </row>
    <row r="113" spans="1:51" ht="26.25">
      <c r="A113" s="55"/>
      <c r="B113" s="55"/>
      <c r="C113" s="58"/>
      <c r="D113" s="58"/>
      <c r="E113" s="58"/>
      <c r="F113" s="49"/>
      <c r="G113" s="54"/>
      <c r="I113" s="54" t="s">
        <v>173</v>
      </c>
      <c r="J113" s="54"/>
      <c r="K113" s="66"/>
      <c r="L113" s="55"/>
      <c r="M113" s="55"/>
      <c r="N113" s="49"/>
      <c r="O113" s="49"/>
      <c r="P113" s="49"/>
      <c r="Q113" s="69"/>
      <c r="R113" s="49"/>
      <c r="S113" s="70"/>
      <c r="T113"/>
      <c r="U113"/>
      <c r="AW113" s="1"/>
      <c r="AX113" s="1"/>
      <c r="AY113" s="1"/>
    </row>
    <row r="114" spans="1:51" ht="26.25" customHeight="1">
      <c r="A114" s="55"/>
      <c r="B114" s="55"/>
      <c r="C114" s="59"/>
      <c r="D114" s="74"/>
      <c r="E114" s="74"/>
      <c r="F114" s="74"/>
      <c r="G114" s="54"/>
      <c r="H114" s="61"/>
      <c r="I114" s="54" t="s">
        <v>166</v>
      </c>
      <c r="J114" s="54"/>
      <c r="K114" s="55"/>
      <c r="L114" s="55"/>
      <c r="M114" s="55"/>
      <c r="N114" s="55"/>
      <c r="O114" s="55"/>
      <c r="P114" s="55"/>
      <c r="Q114" s="69"/>
      <c r="R114" s="55"/>
      <c r="S114" s="70"/>
      <c r="T114"/>
      <c r="U114"/>
      <c r="AW114" s="1"/>
      <c r="AX114" s="1"/>
      <c r="AY114" s="1"/>
    </row>
    <row r="115" spans="1:51" ht="3" customHeight="1">
      <c r="A115" s="55"/>
      <c r="B115" s="55"/>
      <c r="C115" s="59"/>
      <c r="D115" s="74"/>
      <c r="E115" s="74"/>
      <c r="F115" s="74"/>
      <c r="G115" s="74"/>
      <c r="H115" s="61"/>
      <c r="I115" s="55"/>
      <c r="J115" s="55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1" ht="3" customHeight="1">
      <c r="A116" s="55"/>
      <c r="B116" s="55"/>
      <c r="C116" s="59"/>
      <c r="D116" s="74"/>
      <c r="E116" s="74"/>
      <c r="F116" s="74"/>
      <c r="G116" s="74"/>
      <c r="H116" s="61"/>
      <c r="I116" s="55"/>
      <c r="J116" s="55"/>
      <c r="K116" s="55"/>
      <c r="L116" s="55"/>
      <c r="M116" s="55"/>
      <c r="N116" s="55"/>
      <c r="O116" s="55"/>
      <c r="P116" s="55"/>
      <c r="Q116" s="69"/>
      <c r="R116" s="55"/>
      <c r="S116" s="70"/>
      <c r="T116"/>
      <c r="U116"/>
      <c r="AW116" s="1"/>
      <c r="AX116" s="1"/>
      <c r="AY116" s="1"/>
    </row>
    <row r="117" spans="1:51" ht="3" customHeight="1">
      <c r="A117" s="55"/>
      <c r="B117" s="55"/>
      <c r="C117" s="59"/>
      <c r="D117" s="60"/>
      <c r="E117" s="60"/>
      <c r="F117" s="60"/>
      <c r="G117" s="60"/>
      <c r="H117" s="55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1" ht="262.5" customHeight="1">
      <c r="A118" s="55"/>
      <c r="B118" s="62"/>
      <c r="C118" s="63"/>
      <c r="D118" s="63"/>
      <c r="E118" s="63"/>
      <c r="F118" s="62"/>
      <c r="G118" s="62"/>
      <c r="H118" s="62"/>
      <c r="I118" s="62"/>
      <c r="J118" s="62"/>
      <c r="K118" s="62"/>
      <c r="L118" s="62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1" ht="73.5" customHeight="1">
      <c r="A119" s="71"/>
      <c r="B119" s="71"/>
      <c r="C119" s="72"/>
      <c r="D119" s="72"/>
      <c r="E119" s="72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3"/>
      <c r="R119" s="71"/>
      <c r="S119"/>
      <c r="T119"/>
      <c r="U119"/>
      <c r="AW119" s="1"/>
      <c r="AX119" s="1"/>
      <c r="AY119" s="1"/>
    </row>
    <row r="120" spans="1:51" ht="12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1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1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1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1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1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1">
      <c r="A127" s="71"/>
      <c r="B127" s="71"/>
      <c r="C127" s="7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28"/>
      <c r="S127"/>
      <c r="T127"/>
      <c r="U127"/>
    </row>
    <row r="128" spans="1:51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C135" s="72"/>
      <c r="D135" s="71"/>
      <c r="E135" s="71"/>
      <c r="F135" s="71"/>
      <c r="G135" s="71"/>
      <c r="H135" s="71"/>
      <c r="I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4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2025-06-13T19:22:25Z</cp:lastPrinted>
  <dcterms:created xsi:type="dcterms:W3CDTF">2020-11-04T14:03:00Z</dcterms:created>
  <dcterms:modified xsi:type="dcterms:W3CDTF">2025-06-13T19:22:36Z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