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Febrero 2025" sheetId="3" r:id="rId1"/>
  </sheets>
  <definedNames>
    <definedName name="_xlnm.Print_Area" localSheetId="0">'Febrero 2025'!$A$1:$S$118</definedName>
    <definedName name="_xlnm.Print_Titles" localSheetId="0">'Febrero 2025'!$3:$4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3" l="1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<sst xmlns="http://schemas.openxmlformats.org/spreadsheetml/2006/main" count="174" uniqueCount="174">
  <si>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</si>
  <si>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</si>
  <si>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</si>
  <si>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</si>
  <si>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</si>
  <si>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</si>
  <si>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</si>
  <si>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</si>
  <si>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</si>
  <si>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</si>
  <si>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</si>
  <si>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</si>
  <si>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</si>
  <si>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</si>
  <si>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</si>
  <si>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</si>
  <si>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</si>
  <si>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</si>
  <si>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</si>
  <si>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</si>
  <si>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</si>
  <si>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</si>
  <si>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</si>
  <si>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</si>
  <si>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</si>
  <si>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</si>
  <si>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</si>
  <si>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</si>
  <si>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</si>
  <si>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</si>
  <si>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</si>
  <si>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</si>
  <si>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</si>
  <si>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</si>
  <si>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</si>
  <si>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</si>
  <si>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</si>
  <si>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</si>
  <si>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</si>
  <si>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</si>
  <si>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</si>
  <si>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</si>
  <si>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</si>
  <si>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</si>
  <si>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</si>
  <si>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</si>
  <si>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</si>
  <si>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</si>
  <si>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</si>
  <si>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</si>
  <si>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</si>
  <si>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</si>
  <si>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</si>
  <si>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</si>
  <si>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</si>
  <si>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</si>
  <si>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</si>
  <si>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</si>
  <si>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</si>
  <si>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</si>
  <si>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</si>
  <si>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</si>
  <si>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</si>
  <si>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</si>
  <si>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</si>
  <si>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</si>
  <si>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</si>
  <si>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</si>
  <si>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</si>
  <si>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</si>
  <si>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</si>
  <si>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</si>
  <si>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</si>
  <si>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</si>
  <si>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</si>
  <si>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</si>
  <si>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</si>
  <si>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</si>
  <si>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</si>
  <si>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</si>
  <si>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</si>
  <si>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</si>
  <si>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</si>
  <si>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</si>
  <si>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</si>
  <si>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</si>
  <si>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</si>
  <si>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</si>
  <si>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</si>
  <si>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</si>
  <si>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</si>
  <si>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</si>
  <si>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</si>
  <si>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</si>
  <si>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</si>
  <si>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</si>
  <si>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</si>
  <si>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</si>
  <si>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</si>
  <si>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</si>
  <si>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</si>
  <si>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</si>
  <si>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</si>
  <si>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</si>
  <si>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</si>
  <si>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</si>
  <si>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</si>
  <si>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</si>
  <si>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</si>
  <si>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</si>
  <si>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</si>
  <si>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</si>
  <si>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</si>
  <si>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</si>
  <si>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</si>
  <si>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</si>
  <si>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</si>
  <si>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</si>
  <si>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</si>
  <si>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</si>
  <si>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</si>
  <si>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</si>
  <si>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</si>
  <si>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</si>
  <si>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</si>
  <si>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</si>
  <si>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</si>
  <si>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</si>
  <si>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</si>
  <si>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</si>
  <si>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</si>
  <si>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</si>
  <si>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</si>
  <si>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</si>
  <si>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</si>
  <si>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</si>
  <si>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</si>
  <si>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</si>
  <si>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</si>
  <si>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</si>
  <si>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</si>
  <si>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</si>
  <si>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</si>
  <si>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</si>
  <si>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</si>
  <si>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</si>
  <si>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</si>
  <si>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</si>
  <si>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</si>
  <si>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</si>
  <si>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</si>
  <si>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</si>
  <si>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</si>
  <si>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</si>
  <si>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</si>
  <si>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</si>
  <si>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</si>
  <si>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</si>
  <si>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</si>
  <si>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</si>
  <si>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</si>
  <si>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</si>
  <si>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</si>
  <si>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</si>
  <si>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</si>
  <si>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</si>
  <si>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</si>
  <si>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</si>
  <si>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</si>
  <si>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</si>
  <si>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</si>
  <si>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</si>
  <si>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</si>
  <si>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ANA STEPHANIE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</si>
</sst>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9" fillId="0" borderId="0" xfId="0" applyFont="1"/>
    <xf numFmtId="4" fontId="27" fillId="0" borderId="0" xfId="0" applyNumberFormat="1" applyFont="1" applyAlignment="1">
      <alignment vertical="center"/>
    </xf>
    <xf numFmtId="4" fontId="27" fillId="0" borderId="0" xfId="0" applyNumberFormat="1" applyFont="1" applyFill="1"/>
    <xf numFmtId="43" fontId="15" fillId="0" borderId="0" xfId="0" applyNumberFormat="1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31/03/202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RD$ 33,406,906.37 La cuenta Equipos de Comunicaciones y Señalamiento tiene una ejecución de RD$33,406,906.37al 31 de marzo del 2025.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91" zoomScale="60" zoomScaleNormal="85" workbookViewId="0">
      <selection activeCell="I105" sqref="I105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16" width="39.140625" style="2" customWidth="1"/>
    <col min="17" max="17" width="39.140625" style="4" customWidth="1"/>
    <col min="18" max="18" width="32.5703125" style="1" bestFit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/>
      <c r="L1" s="100" t="s">
        <v>0</v>
      </c>
      <c r="M1" s="101"/>
      <c r="N1" s="101"/>
      <c r="O1" s="102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3" t="s">
        <v>1</v>
      </c>
      <c r="B3" s="103"/>
      <c r="C3" s="103"/>
      <c r="D3" s="110" t="s">
        <v>2</v>
      </c>
      <c r="E3" s="110" t="s">
        <v>3</v>
      </c>
      <c r="F3" s="110" t="s">
        <v>4</v>
      </c>
      <c r="G3" s="103" t="s">
        <v>5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AW3" s="1"/>
    </row>
    <row r="4" spans="1:53" s="1" customFormat="1" ht="46.5" customHeight="1">
      <c r="A4" s="103"/>
      <c r="B4" s="103"/>
      <c r="C4" s="103"/>
      <c r="D4" s="111"/>
      <c r="E4" s="111"/>
      <c r="F4" s="111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4479638843.1899996</v>
      </c>
      <c r="E6" s="12">
        <f>SUM(E8:E12)</f>
        <v>5000000</v>
      </c>
      <c r="F6" s="12">
        <f>SUM(F8:F12)</f>
        <v>4484638843.1899996</v>
      </c>
      <c r="G6" s="12">
        <f>+G8+G9+G10+G11+G12</f>
        <v>234931663.29999998</v>
      </c>
      <c r="H6" s="13">
        <f t="shared" ref="H6:O6" si="0">H8+H9+H10+H11+H12</f>
        <v>244789305.91999999</v>
      </c>
      <c r="I6" s="13">
        <f t="shared" si="0"/>
        <v>240378531.53999999</v>
      </c>
      <c r="J6" s="13">
        <f t="shared" si="0"/>
        <v>0</v>
      </c>
      <c r="K6" s="13">
        <f t="shared" si="0"/>
        <v>0</v>
      </c>
      <c r="L6" s="13">
        <f t="shared" si="0"/>
        <v>0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720099500.75999999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2546267291.1300001</v>
      </c>
      <c r="E8" s="86">
        <v>5000000</v>
      </c>
      <c r="F8" s="19">
        <f>+D8+E8</f>
        <v>2551267291.1300001</v>
      </c>
      <c r="G8" s="20">
        <v>177553640.72999999</v>
      </c>
      <c r="H8" s="20">
        <v>174020402.75</v>
      </c>
      <c r="I8" s="20">
        <v>173499566.09999999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35">
        <f>SUM(G8:R8)</f>
        <v>525073609.58000004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1580174136.24</v>
      </c>
      <c r="E9" s="86">
        <v>0</v>
      </c>
      <c r="F9" s="19">
        <f>+D9+E9</f>
        <v>1580174136.24</v>
      </c>
      <c r="G9" s="20">
        <v>31651180.699999999</v>
      </c>
      <c r="H9" s="20">
        <v>45040087.829999998</v>
      </c>
      <c r="I9" s="20">
        <v>41243017.909999996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35">
        <f>SUM(G9:R9)</f>
        <v>117934286.44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0</v>
      </c>
      <c r="E11" s="86">
        <v>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0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353197415.81999999</v>
      </c>
      <c r="E12" s="86">
        <v>0</v>
      </c>
      <c r="F12" s="19">
        <f>+D12+E12</f>
        <v>353197415.81999999</v>
      </c>
      <c r="G12" s="20">
        <v>25726841.870000001</v>
      </c>
      <c r="H12" s="20">
        <v>25728815.34</v>
      </c>
      <c r="I12" s="20">
        <v>25635947.530000001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35">
        <f t="shared" si="3"/>
        <v>77091604.74000001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 ht="30">
      <c r="A14" s="8" t="s">
        <v>33</v>
      </c>
      <c r="B14" s="15"/>
      <c r="C14" s="90" t="s">
        <v>34</v>
      </c>
      <c r="D14" s="21">
        <f>SUM(D16:D24)</f>
        <v>1052010688.11</v>
      </c>
      <c r="E14" s="21">
        <f>SUM(E16:E24)</f>
        <v>-3700000</v>
      </c>
      <c r="F14" s="21">
        <f>SUM(F16:F24)</f>
        <v>1048310688.11</v>
      </c>
      <c r="G14" s="21">
        <f>+G16+G17+G18+G19+G20+G21+G22+G23+G24</f>
        <v>41707745.210000001</v>
      </c>
      <c r="H14" s="22">
        <f t="shared" ref="H14:O14" si="4">H16+H17+H18+H19+H20+H21+H22+H23+H24</f>
        <v>68945827.799999997</v>
      </c>
      <c r="I14" s="22">
        <f t="shared" si="4"/>
        <v>48906825.530000001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si="4"/>
        <v>0</v>
      </c>
      <c r="P14" s="22">
        <f t="shared" ref="P14:Q14" si="5">P16+P17+P18+P19+P20+P21+P22+P23+P24</f>
        <v>0</v>
      </c>
      <c r="Q14" s="22">
        <f t="shared" si="5"/>
        <v>0</v>
      </c>
      <c r="R14" s="22">
        <f t="shared" ref="R14" si="6">R16+R17+R18+R19+R20+R21+R22+R23+R24</f>
        <v>0</v>
      </c>
      <c r="S14" s="16">
        <f>SUM(G14:R14)</f>
        <v>159560398.53999999</v>
      </c>
      <c r="T14" s="36"/>
      <c r="U14"/>
      <c r="V14"/>
      <c r="W14" s="33"/>
      <c r="X14" s="34"/>
      <c r="Z14" s="104"/>
      <c r="AA14" s="105"/>
      <c r="AB14" s="105"/>
      <c r="AC14" s="105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92674308</v>
      </c>
      <c r="E16" s="86">
        <v>500000</v>
      </c>
      <c r="F16" s="19">
        <f t="shared" ref="F16:F24" si="7">+D16+E16</f>
        <v>93174308</v>
      </c>
      <c r="G16" s="20">
        <v>4076200.55</v>
      </c>
      <c r="H16" s="20">
        <v>19412810.149999999</v>
      </c>
      <c r="I16" s="20">
        <v>4395315.07</v>
      </c>
      <c r="J16" s="20"/>
      <c r="K16" s="20"/>
      <c r="L16" s="20"/>
      <c r="M16" s="20"/>
      <c r="N16" s="20"/>
      <c r="O16" s="20"/>
      <c r="P16" s="20"/>
      <c r="Q16" s="20"/>
      <c r="R16" s="20"/>
      <c r="S16" s="35">
        <f>SUM(G16:R16)</f>
        <v>27884325.77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37649000</v>
      </c>
      <c r="E17" s="86">
        <v>0</v>
      </c>
      <c r="F17" s="19">
        <f t="shared" si="7"/>
        <v>37649000</v>
      </c>
      <c r="G17" s="20">
        <v>1460172.12</v>
      </c>
      <c r="H17" s="20">
        <v>2016134.5</v>
      </c>
      <c r="I17" s="20">
        <v>1024102.94</v>
      </c>
      <c r="J17" s="20"/>
      <c r="K17" s="20"/>
      <c r="L17" s="20"/>
      <c r="M17" s="20"/>
      <c r="N17" s="20"/>
      <c r="O17" s="20"/>
      <c r="P17" s="20"/>
      <c r="Q17" s="20"/>
      <c r="R17" s="20"/>
      <c r="S17" s="35">
        <f t="shared" ref="S17:S24" si="8">SUM(G17:R17)</f>
        <v>4500409.5600000005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95000000</v>
      </c>
      <c r="E18" s="86">
        <v>0</v>
      </c>
      <c r="F18" s="19">
        <f t="shared" si="7"/>
        <v>95000000</v>
      </c>
      <c r="G18" s="20">
        <v>5946528.04</v>
      </c>
      <c r="H18" s="20">
        <v>4104729.68</v>
      </c>
      <c r="I18" s="20">
        <v>3040493.25</v>
      </c>
      <c r="J18" s="20"/>
      <c r="K18" s="20"/>
      <c r="L18" s="20"/>
      <c r="M18" s="20"/>
      <c r="N18" s="20"/>
      <c r="O18" s="20"/>
      <c r="P18" s="20"/>
      <c r="Q18" s="20"/>
      <c r="R18" s="20"/>
      <c r="S18" s="35">
        <f t="shared" si="8"/>
        <v>13091750.970000001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67420000</v>
      </c>
      <c r="E19" s="86">
        <v>0</v>
      </c>
      <c r="F19" s="19">
        <f t="shared" si="7"/>
        <v>67420000</v>
      </c>
      <c r="G19" s="20">
        <v>38993</v>
      </c>
      <c r="H19" s="20">
        <v>6006828.6200000001</v>
      </c>
      <c r="I19" s="20">
        <v>2364073.7999999998</v>
      </c>
      <c r="J19" s="20"/>
      <c r="K19" s="20"/>
      <c r="L19" s="20"/>
      <c r="M19" s="20"/>
      <c r="N19" s="20"/>
      <c r="O19" s="20"/>
      <c r="P19" s="20"/>
      <c r="Q19" s="20"/>
      <c r="R19" s="20"/>
      <c r="S19" s="35">
        <f t="shared" si="8"/>
        <v>8409895.4199999999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130501268.8</v>
      </c>
      <c r="E20" s="86">
        <v>0</v>
      </c>
      <c r="F20" s="19">
        <f t="shared" si="7"/>
        <v>130501268.8</v>
      </c>
      <c r="G20" s="20">
        <v>724506.31</v>
      </c>
      <c r="H20" s="20">
        <v>4018013.56</v>
      </c>
      <c r="I20" s="20">
        <v>3282030.94</v>
      </c>
      <c r="J20" s="20"/>
      <c r="K20" s="20"/>
      <c r="L20" s="20"/>
      <c r="M20" s="20"/>
      <c r="N20" s="20"/>
      <c r="O20" s="20"/>
      <c r="P20" s="20"/>
      <c r="Q20" s="20"/>
      <c r="R20" s="20"/>
      <c r="S20" s="35">
        <f t="shared" si="8"/>
        <v>8024550.8100000005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190308711.31</v>
      </c>
      <c r="E21" s="86">
        <v>0</v>
      </c>
      <c r="F21" s="19">
        <f t="shared" si="7"/>
        <v>190308711.31</v>
      </c>
      <c r="G21" s="20">
        <v>10611718.58</v>
      </c>
      <c r="H21" s="20">
        <v>8472655.0600000005</v>
      </c>
      <c r="I21" s="20">
        <v>13328515</v>
      </c>
      <c r="J21" s="20"/>
      <c r="K21" s="20"/>
      <c r="L21" s="20"/>
      <c r="M21" s="20"/>
      <c r="N21" s="20"/>
      <c r="O21" s="20"/>
      <c r="P21" s="20"/>
      <c r="Q21" s="20"/>
      <c r="R21" s="20"/>
      <c r="S21" s="35">
        <f t="shared" si="8"/>
        <v>32412888.640000001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92277400</v>
      </c>
      <c r="E22" s="98">
        <v>800000</v>
      </c>
      <c r="F22" s="19">
        <f t="shared" si="7"/>
        <v>93077400</v>
      </c>
      <c r="G22" s="20">
        <v>1078497.52</v>
      </c>
      <c r="H22" s="20">
        <v>9418172.8900000006</v>
      </c>
      <c r="I22" s="20">
        <v>1346088.15</v>
      </c>
      <c r="J22" s="20"/>
      <c r="K22" s="20"/>
      <c r="L22" s="20"/>
      <c r="M22" s="20"/>
      <c r="N22" s="20"/>
      <c r="O22" s="20"/>
      <c r="P22" s="20"/>
      <c r="Q22" s="20"/>
      <c r="R22" s="20"/>
      <c r="S22" s="35">
        <f t="shared" si="8"/>
        <v>11842758.560000001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263950000</v>
      </c>
      <c r="E23" s="86">
        <v>-5000000</v>
      </c>
      <c r="F23" s="19">
        <f t="shared" si="7"/>
        <v>258950000</v>
      </c>
      <c r="G23" s="20">
        <v>13626727.189999999</v>
      </c>
      <c r="H23" s="20">
        <v>5407116.2599999998</v>
      </c>
      <c r="I23" s="20">
        <v>15806021.460000001</v>
      </c>
      <c r="J23" s="20"/>
      <c r="K23" s="20"/>
      <c r="L23" s="20"/>
      <c r="M23" s="20"/>
      <c r="N23" s="20"/>
      <c r="O23" s="20"/>
      <c r="P23" s="20"/>
      <c r="Q23" s="20"/>
      <c r="R23" s="20"/>
      <c r="S23" s="35">
        <f t="shared" si="8"/>
        <v>34839864.909999996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82230000</v>
      </c>
      <c r="E24" s="86">
        <v>0</v>
      </c>
      <c r="F24" s="19">
        <f t="shared" si="7"/>
        <v>82230000</v>
      </c>
      <c r="G24" s="20">
        <v>4144401.9</v>
      </c>
      <c r="H24" s="20">
        <v>10089367.08</v>
      </c>
      <c r="I24" s="20">
        <v>4320184.92</v>
      </c>
      <c r="J24" s="20"/>
      <c r="K24" s="20"/>
      <c r="L24" s="20"/>
      <c r="M24" s="20"/>
      <c r="N24" s="20"/>
      <c r="O24" s="20"/>
      <c r="P24" s="20"/>
      <c r="Q24" s="20"/>
      <c r="R24" s="20"/>
      <c r="S24" s="35">
        <f t="shared" si="8"/>
        <v>18553953.899999999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 ht="30">
      <c r="A26" s="8" t="s">
        <v>53</v>
      </c>
      <c r="B26" s="15"/>
      <c r="C26" s="90" t="s">
        <v>54</v>
      </c>
      <c r="D26" s="17">
        <f>SUM(D28:D36)</f>
        <v>204360649.80000001</v>
      </c>
      <c r="E26" s="17">
        <f>SUM(E28:E36)</f>
        <v>4300000</v>
      </c>
      <c r="F26" s="17">
        <f>SUM(F28:F36)</f>
        <v>208660649.80000001</v>
      </c>
      <c r="G26" s="17">
        <f>G28+G29+G30+G31+G32+G33+G34+G35+G36</f>
        <v>9539930.4899999984</v>
      </c>
      <c r="H26" s="17">
        <f>H28+H29+H30+H31+H32+H33+H34+H35+H36</f>
        <v>17371146.32</v>
      </c>
      <c r="I26" s="17">
        <f t="shared" ref="I26:O26" si="9">I28+I29+I30+I31+I32+I33+I34+I35+I36</f>
        <v>7908456.3900000006</v>
      </c>
      <c r="J26" s="17">
        <f t="shared" si="9"/>
        <v>0</v>
      </c>
      <c r="K26" s="17">
        <f t="shared" si="9"/>
        <v>0</v>
      </c>
      <c r="L26" s="17">
        <f t="shared" si="9"/>
        <v>0</v>
      </c>
      <c r="M26" s="17">
        <f t="shared" si="9"/>
        <v>0</v>
      </c>
      <c r="N26" s="17">
        <f t="shared" si="9"/>
        <v>0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34819533.200000003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+G27+H27+I27+J27+K27+L27+M27+N27+O27+T27+U27+V27+P27+Q276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8300000</v>
      </c>
      <c r="E28" s="86">
        <v>0</v>
      </c>
      <c r="F28" s="19">
        <f t="shared" ref="F28:F36" si="11">+D28+E28</f>
        <v>8300000</v>
      </c>
      <c r="G28" s="20">
        <v>247374.21</v>
      </c>
      <c r="H28" s="20">
        <v>90224.639999999999</v>
      </c>
      <c r="I28" s="20">
        <v>447272.7</v>
      </c>
      <c r="J28" s="20"/>
      <c r="K28" s="20"/>
      <c r="L28" s="20"/>
      <c r="M28" s="20"/>
      <c r="N28" s="20"/>
      <c r="O28" s="20"/>
      <c r="P28" s="20"/>
      <c r="Q28" s="20"/>
      <c r="R28" s="20"/>
      <c r="S28" s="35">
        <f>SUM(G28:R28)</f>
        <v>784871.55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6459000</v>
      </c>
      <c r="E29" s="86">
        <v>0</v>
      </c>
      <c r="F29" s="19">
        <f t="shared" si="11"/>
        <v>6459000</v>
      </c>
      <c r="G29" s="20">
        <v>0</v>
      </c>
      <c r="H29" s="20">
        <v>10573.98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5">
        <f t="shared" ref="S29:S34" si="12">SUM(G29:R29)</f>
        <v>10573.98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18630000</v>
      </c>
      <c r="E30" s="86">
        <v>0</v>
      </c>
      <c r="F30" s="19">
        <f t="shared" si="11"/>
        <v>18630000</v>
      </c>
      <c r="G30" s="20">
        <v>5043000.63</v>
      </c>
      <c r="H30" s="20">
        <v>990565.85</v>
      </c>
      <c r="I30" s="20">
        <v>71398.05</v>
      </c>
      <c r="J30" s="20"/>
      <c r="K30" s="20"/>
      <c r="L30" s="20"/>
      <c r="M30" s="20"/>
      <c r="N30" s="20"/>
      <c r="O30" s="20"/>
      <c r="P30" s="20"/>
      <c r="Q30" s="20"/>
      <c r="R30" s="20"/>
      <c r="S30" s="35">
        <f t="shared" si="12"/>
        <v>6104964.5299999993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2888360</v>
      </c>
      <c r="E31" s="86">
        <v>0</v>
      </c>
      <c r="F31" s="19">
        <f t="shared" si="11"/>
        <v>2888360</v>
      </c>
      <c r="G31" s="20">
        <v>1090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5">
        <f t="shared" si="12"/>
        <v>1090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10000000</v>
      </c>
      <c r="E32" s="86">
        <v>0</v>
      </c>
      <c r="F32" s="19">
        <f t="shared" si="11"/>
        <v>10000000</v>
      </c>
      <c r="G32" s="20">
        <v>0</v>
      </c>
      <c r="H32" s="20">
        <v>290752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35">
        <f t="shared" si="12"/>
        <v>290752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1299220</v>
      </c>
      <c r="E33" s="86">
        <v>200000</v>
      </c>
      <c r="F33" s="19">
        <f t="shared" si="11"/>
        <v>1499220</v>
      </c>
      <c r="G33" s="20">
        <v>1246.08</v>
      </c>
      <c r="H33" s="20">
        <v>184283.59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5">
        <f t="shared" si="12"/>
        <v>185529.66999999998</v>
      </c>
      <c r="T33"/>
      <c r="U33"/>
      <c r="V33"/>
      <c r="W33" s="32"/>
      <c r="AW33" s="1"/>
      <c r="AX33" s="1"/>
      <c r="AY33" s="1"/>
      <c r="AZ33" s="1"/>
      <c r="BA33" s="1"/>
    </row>
    <row r="34" spans="1:53" ht="45">
      <c r="A34" s="14"/>
      <c r="B34" s="18" t="s">
        <v>67</v>
      </c>
      <c r="C34" s="91" t="s">
        <v>68</v>
      </c>
      <c r="D34" s="19">
        <v>103025090</v>
      </c>
      <c r="E34" s="86">
        <v>-2000000</v>
      </c>
      <c r="F34" s="19">
        <f t="shared" si="11"/>
        <v>101025090</v>
      </c>
      <c r="G34" s="20">
        <v>2719412.36</v>
      </c>
      <c r="H34" s="20">
        <v>12871954.470000001</v>
      </c>
      <c r="I34" s="20">
        <v>5887340.1100000003</v>
      </c>
      <c r="J34" s="20"/>
      <c r="K34" s="20"/>
      <c r="L34" s="20"/>
      <c r="M34" s="20"/>
      <c r="N34" s="20"/>
      <c r="O34" s="20"/>
      <c r="P34" s="20"/>
      <c r="Q34" s="20"/>
      <c r="R34" s="20"/>
      <c r="S34" s="35">
        <f t="shared" si="12"/>
        <v>21478706.940000001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53758979.799999997</v>
      </c>
      <c r="E36" s="86">
        <v>6100000</v>
      </c>
      <c r="F36" s="19">
        <f t="shared" si="11"/>
        <v>59858979.799999997</v>
      </c>
      <c r="G36" s="20">
        <v>1527807.21</v>
      </c>
      <c r="H36" s="20">
        <v>2932791.79</v>
      </c>
      <c r="I36" s="20">
        <v>1502445.53</v>
      </c>
      <c r="J36" s="20"/>
      <c r="K36" s="20"/>
      <c r="L36" s="20"/>
      <c r="M36" s="20"/>
      <c r="N36" s="20"/>
      <c r="O36" s="20"/>
      <c r="P36" s="20"/>
      <c r="Q36" s="20"/>
      <c r="R36" s="20"/>
      <c r="S36" s="35">
        <f t="shared" si="13"/>
        <v>5963044.5300000003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 ht="30">
      <c r="A38" s="8" t="s">
        <v>73</v>
      </c>
      <c r="B38" s="15"/>
      <c r="C38" s="90" t="s">
        <v>74</v>
      </c>
      <c r="D38" s="17">
        <f>SUM(D40:D46)</f>
        <v>47000000</v>
      </c>
      <c r="E38" s="17">
        <f>SUM(E40:E46)</f>
        <v>84000000</v>
      </c>
      <c r="F38" s="17">
        <f>SUM(F40:F46)</f>
        <v>131000000</v>
      </c>
      <c r="G38" s="17">
        <f t="shared" ref="G38:O38" si="14">G40+G41+G42+G43+G44+G45+G46+G46</f>
        <v>5041684.3900000006</v>
      </c>
      <c r="H38" s="17">
        <f t="shared" si="14"/>
        <v>2417740</v>
      </c>
      <c r="I38" s="17">
        <f>I40+I41+I42+I43+I44+I45+I46</f>
        <v>45530310</v>
      </c>
      <c r="J38" s="17">
        <f t="shared" si="14"/>
        <v>0</v>
      </c>
      <c r="K38" s="17">
        <f t="shared" si="14"/>
        <v>0</v>
      </c>
      <c r="L38" s="17">
        <f t="shared" si="14"/>
        <v>0</v>
      </c>
      <c r="M38" s="17">
        <f t="shared" si="14"/>
        <v>0</v>
      </c>
      <c r="N38" s="17">
        <f t="shared" si="14"/>
        <v>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52989734.390000001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23000000</v>
      </c>
      <c r="E40" s="86">
        <v>0</v>
      </c>
      <c r="F40" s="19">
        <f t="shared" ref="F40:F46" si="16">+D40+E40</f>
        <v>23000000</v>
      </c>
      <c r="G40" s="20">
        <v>3326964.39</v>
      </c>
      <c r="H40" s="20">
        <v>682020</v>
      </c>
      <c r="I40" s="20">
        <v>1765750</v>
      </c>
      <c r="J40" s="20"/>
      <c r="K40" s="20"/>
      <c r="L40" s="20"/>
      <c r="M40" s="20"/>
      <c r="N40" s="20"/>
      <c r="O40" s="20"/>
      <c r="P40" s="20"/>
      <c r="Q40" s="20"/>
      <c r="R40" s="20"/>
      <c r="S40" s="35">
        <f>SUM(G40:R40)</f>
        <v>5774734.3900000006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168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24000000</v>
      </c>
      <c r="E45" s="86">
        <v>0</v>
      </c>
      <c r="F45" s="19">
        <f t="shared" si="16"/>
        <v>24000000</v>
      </c>
      <c r="G45" s="20">
        <v>1714720</v>
      </c>
      <c r="H45" s="20">
        <v>1735720</v>
      </c>
      <c r="I45" s="20">
        <v>1764560</v>
      </c>
      <c r="J45" s="20"/>
      <c r="K45" s="20"/>
      <c r="L45" s="20"/>
      <c r="M45" s="20"/>
      <c r="N45" s="20"/>
      <c r="O45" s="20"/>
      <c r="P45" s="20"/>
      <c r="Q45" s="20"/>
      <c r="R45" s="20"/>
      <c r="S45" s="35">
        <f t="shared" si="17"/>
        <v>5215000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84000000</v>
      </c>
      <c r="F46" s="19">
        <f t="shared" si="16"/>
        <v>84000000</v>
      </c>
      <c r="G46" s="20">
        <v>0</v>
      </c>
      <c r="H46" s="20">
        <v>0</v>
      </c>
      <c r="I46" s="20">
        <v>42000000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42000000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 ht="30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1988260091.0999999</v>
      </c>
      <c r="E58" s="17">
        <f>SUM(E60:E68)</f>
        <v>-97600000</v>
      </c>
      <c r="F58" s="17">
        <f>SUM(F60:F68)</f>
        <v>1890660091.0999999</v>
      </c>
      <c r="G58" s="17">
        <f t="shared" ref="G58:R58" si="21">G60+G61+G62+G63+G64+G65+G66+G67+G68</f>
        <v>5000486.71</v>
      </c>
      <c r="H58" s="17">
        <f t="shared" si="21"/>
        <v>27547888.219999999</v>
      </c>
      <c r="I58" s="17">
        <f t="shared" si="21"/>
        <v>36486844.859999999</v>
      </c>
      <c r="J58" s="17">
        <f t="shared" si="21"/>
        <v>0</v>
      </c>
      <c r="K58" s="17">
        <f t="shared" si="21"/>
        <v>0</v>
      </c>
      <c r="L58" s="17">
        <f t="shared" si="21"/>
        <v>0</v>
      </c>
      <c r="M58" s="17">
        <f t="shared" si="21"/>
        <v>0</v>
      </c>
      <c r="N58" s="17">
        <f t="shared" si="21"/>
        <v>0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69035219.789999992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84002420</v>
      </c>
      <c r="E60" s="86">
        <v>0</v>
      </c>
      <c r="F60" s="19">
        <f t="shared" ref="F60:F68" si="22">+D60+E60</f>
        <v>84002420</v>
      </c>
      <c r="G60" s="20">
        <v>2540333.7400000002</v>
      </c>
      <c r="H60" s="20">
        <v>207378.38</v>
      </c>
      <c r="I60" s="20">
        <v>2843626.49</v>
      </c>
      <c r="J60" s="20"/>
      <c r="K60" s="20"/>
      <c r="L60" s="20"/>
      <c r="M60" s="20"/>
      <c r="N60" s="20"/>
      <c r="O60" s="20"/>
      <c r="P60" s="20"/>
      <c r="Q60" s="20"/>
      <c r="R60" s="20"/>
      <c r="S60" s="35">
        <f>SUM(G60:R60)</f>
        <v>5591338.6100000003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19">
        <v>4580000</v>
      </c>
      <c r="E61" s="86">
        <v>0</v>
      </c>
      <c r="F61" s="19">
        <f t="shared" si="22"/>
        <v>4580000</v>
      </c>
      <c r="G61" s="20">
        <v>513637.48</v>
      </c>
      <c r="H61" s="20">
        <v>261486.09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5">
        <f>SUM(G61:R61)</f>
        <v>775123.57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19">
        <v>5263150</v>
      </c>
      <c r="E62" s="86">
        <v>2000000</v>
      </c>
      <c r="F62" s="19">
        <f t="shared" si="22"/>
        <v>7263150</v>
      </c>
      <c r="G62" s="20">
        <v>136387.94</v>
      </c>
      <c r="H62" s="20">
        <v>385000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35">
        <f>SUM(G62:R62)</f>
        <v>521387.94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19">
        <v>64970940</v>
      </c>
      <c r="E63" s="86">
        <v>700000</v>
      </c>
      <c r="F63" s="19">
        <f t="shared" si="22"/>
        <v>65670940</v>
      </c>
      <c r="G63" s="20">
        <v>0</v>
      </c>
      <c r="H63" s="20"/>
      <c r="I63" s="20">
        <v>236312</v>
      </c>
      <c r="J63" s="20"/>
      <c r="K63" s="20"/>
      <c r="L63" s="20"/>
      <c r="M63" s="20"/>
      <c r="N63" s="20"/>
      <c r="O63" s="20"/>
      <c r="P63" s="20"/>
      <c r="Q63" s="20"/>
      <c r="R63" s="20"/>
      <c r="S63" s="35">
        <f>SUM(G63:R63)</f>
        <v>236312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1138301911.79</v>
      </c>
      <c r="E64" s="97">
        <f>-16300000-84000000</f>
        <v>-100300000</v>
      </c>
      <c r="F64" s="19">
        <f t="shared" si="22"/>
        <v>1038001911.79</v>
      </c>
      <c r="G64" s="20">
        <v>1810127.55</v>
      </c>
      <c r="H64" s="20">
        <v>26694023.75</v>
      </c>
      <c r="I64" s="20">
        <v>33406906.370000001</v>
      </c>
      <c r="J64" s="20"/>
      <c r="K64" s="20"/>
      <c r="L64" s="20"/>
      <c r="M64" s="20"/>
      <c r="N64" s="20"/>
      <c r="O64" s="20"/>
      <c r="P64" s="20"/>
      <c r="Q64" s="20"/>
      <c r="R64" s="20"/>
      <c r="S64" s="35">
        <f>SUM(G64:R64)</f>
        <v>61911057.670000002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19">
        <v>10000000</v>
      </c>
      <c r="E65" s="86">
        <v>0</v>
      </c>
      <c r="F65" s="19">
        <f t="shared" si="22"/>
        <v>10000000</v>
      </c>
      <c r="G65" s="20">
        <v>0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5">
        <f t="shared" ref="S65:S77" si="23">SUM(G65:R65)</f>
        <v>0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9">
        <v>0</v>
      </c>
      <c r="E66" s="86">
        <v>0</v>
      </c>
      <c r="F66" s="19">
        <f t="shared" si="22"/>
        <v>0</v>
      </c>
      <c r="G66" s="17">
        <v>0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19">
        <v>28519250</v>
      </c>
      <c r="E67" s="86">
        <v>0</v>
      </c>
      <c r="F67" s="19">
        <f t="shared" si="22"/>
        <v>28519250</v>
      </c>
      <c r="G67" s="41">
        <v>0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78">
        <f t="shared" si="23"/>
        <v>0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19">
        <v>652622419.30999994</v>
      </c>
      <c r="E68" s="86">
        <v>0</v>
      </c>
      <c r="F68" s="19">
        <f t="shared" si="22"/>
        <v>652622419.30999994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7">
        <f t="shared" ref="D70:I70" si="24">SUM(D72:D75)</f>
        <v>29999000</v>
      </c>
      <c r="E70" s="16">
        <f t="shared" si="24"/>
        <v>8000000</v>
      </c>
      <c r="F70" s="12">
        <f t="shared" si="24"/>
        <v>37999000</v>
      </c>
      <c r="G70" s="12">
        <f t="shared" si="24"/>
        <v>0</v>
      </c>
      <c r="H70" s="12">
        <f t="shared" si="24"/>
        <v>0</v>
      </c>
      <c r="I70" s="12">
        <f t="shared" si="24"/>
        <v>0</v>
      </c>
      <c r="J70" s="46">
        <v>0</v>
      </c>
      <c r="K70" s="13">
        <f>+K73</f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17">
        <f>R72+R73+R74+R75</f>
        <v>0</v>
      </c>
      <c r="S70" s="12">
        <f t="shared" si="23"/>
        <v>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19">
        <v>1000000</v>
      </c>
      <c r="E72" s="86">
        <v>25000000</v>
      </c>
      <c r="F72" s="42">
        <f>+D72+E72</f>
        <v>26000000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20"/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19">
        <v>28999000</v>
      </c>
      <c r="E73" s="86">
        <v>-17000000</v>
      </c>
      <c r="F73" s="42">
        <f>+D73+E73</f>
        <v>11999000</v>
      </c>
      <c r="G73" s="13">
        <v>0</v>
      </c>
      <c r="H73" s="13">
        <v>0</v>
      </c>
      <c r="I73" s="13"/>
      <c r="J73" s="13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20"/>
      <c r="S73" s="78">
        <f t="shared" si="23"/>
        <v>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17">
        <f>R79+R80</f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45">
      <c r="A80" s="14"/>
      <c r="B80" s="18" t="s">
        <v>138</v>
      </c>
      <c r="C80" s="91" t="s">
        <v>169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17">
        <f>R84+R85+R86</f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45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37.5" customHeight="1">
      <c r="A88" s="106" t="s">
        <v>172</v>
      </c>
      <c r="B88" s="107"/>
      <c r="C88" s="108"/>
      <c r="D88" s="49">
        <f>D6+D14+D26+D38+D58+D70</f>
        <v>7801269272.1999989</v>
      </c>
      <c r="E88" s="88">
        <f>E6+E14+E26+E38+E58+E70</f>
        <v>0</v>
      </c>
      <c r="F88" s="49">
        <f>F6+F14+F26+F38+F58+F70</f>
        <v>7801269272.1999989</v>
      </c>
      <c r="G88" s="49">
        <f>G6+G14+G26+G38+G58</f>
        <v>296221510.09999996</v>
      </c>
      <c r="H88" s="50">
        <f>H82+H77+H70+H58+H38+H26+H14+H6</f>
        <v>361071908.25999999</v>
      </c>
      <c r="I88" s="50">
        <f t="shared" ref="I88:O88" si="26">I82+I77+I70+I58+I38+I26+I14+I6</f>
        <v>379210968.31999999</v>
      </c>
      <c r="J88" s="50">
        <f t="shared" si="26"/>
        <v>0</v>
      </c>
      <c r="K88" s="50">
        <f>K82+K77+K70+K58+K38+K26+K14+K6</f>
        <v>0</v>
      </c>
      <c r="L88" s="50">
        <f t="shared" si="26"/>
        <v>0</v>
      </c>
      <c r="M88" s="50">
        <f t="shared" si="26"/>
        <v>0</v>
      </c>
      <c r="N88" s="50">
        <f t="shared" si="26"/>
        <v>0</v>
      </c>
      <c r="O88" s="50">
        <f t="shared" si="26"/>
        <v>0</v>
      </c>
      <c r="P88" s="50">
        <f t="shared" ref="P88:R88" si="27">P82+P77+P70+P58+P38+P26+P14+P6</f>
        <v>0</v>
      </c>
      <c r="Q88" s="50">
        <f t="shared" si="27"/>
        <v>0</v>
      </c>
      <c r="R88" s="50">
        <f t="shared" si="27"/>
        <v>0</v>
      </c>
      <c r="S88" s="50">
        <f>SUM(G88:R88)</f>
        <v>1036504386.6799998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147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148</v>
      </c>
      <c r="B92" s="18"/>
      <c r="C92" s="90" t="s">
        <v>149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150</v>
      </c>
      <c r="C94" s="91" t="s">
        <v>151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152</v>
      </c>
      <c r="C95" s="91" t="s">
        <v>153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154</v>
      </c>
      <c r="B97" s="18"/>
      <c r="C97" s="92" t="s">
        <v>155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156</v>
      </c>
      <c r="C99" s="93" t="s">
        <v>157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158</v>
      </c>
      <c r="C100" s="93" t="s">
        <v>159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160</v>
      </c>
      <c r="B102" s="18"/>
      <c r="C102" s="92" t="s">
        <v>161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162</v>
      </c>
      <c r="C104" s="94" t="s">
        <v>163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9" t="s">
        <v>164</v>
      </c>
      <c r="B105" s="109"/>
      <c r="C105" s="109"/>
      <c r="D105" s="56">
        <f t="shared" ref="D105:F105" si="29">D88</f>
        <v>7801269272.1999989</v>
      </c>
      <c r="E105" s="56">
        <f>E88</f>
        <v>0</v>
      </c>
      <c r="F105" s="56">
        <f t="shared" si="29"/>
        <v>7801269272.1999989</v>
      </c>
      <c r="G105" s="56">
        <f t="shared" ref="G105:O105" si="30">G88</f>
        <v>296221510.09999996</v>
      </c>
      <c r="H105" s="57">
        <f t="shared" si="30"/>
        <v>361071908.25999999</v>
      </c>
      <c r="I105" s="57">
        <f t="shared" si="30"/>
        <v>379210968.31999999</v>
      </c>
      <c r="J105" s="57">
        <f t="shared" si="30"/>
        <v>0</v>
      </c>
      <c r="K105" s="57">
        <f t="shared" si="30"/>
        <v>0</v>
      </c>
      <c r="L105" s="57">
        <f t="shared" si="30"/>
        <v>0</v>
      </c>
      <c r="M105" s="57">
        <f t="shared" si="30"/>
        <v>0</v>
      </c>
      <c r="N105" s="57">
        <f t="shared" si="30"/>
        <v>0</v>
      </c>
      <c r="O105" s="57">
        <f t="shared" si="30"/>
        <v>0</v>
      </c>
      <c r="P105" s="57">
        <f t="shared" ref="P105:Q105" si="31">P88</f>
        <v>0</v>
      </c>
      <c r="Q105" s="57">
        <f t="shared" si="31"/>
        <v>0</v>
      </c>
      <c r="R105" s="57">
        <f>R88</f>
        <v>0</v>
      </c>
      <c r="S105" s="57">
        <f>SUM(G105:R105)</f>
        <v>1036504386.6799998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/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99"/>
      <c r="S107" s="58"/>
    </row>
    <row r="108" spans="1:53" s="1" customFormat="1" ht="128.25" customHeight="1">
      <c r="A108" s="60"/>
      <c r="B108" s="60"/>
      <c r="C108" s="61"/>
      <c r="D108" s="62"/>
      <c r="E108" s="61"/>
      <c r="F108" s="63"/>
      <c r="G108" s="64"/>
      <c r="H108" s="60"/>
      <c r="I108" s="64"/>
      <c r="J108" s="60"/>
      <c r="K108" s="60"/>
      <c r="L108" s="60"/>
      <c r="M108" s="60"/>
      <c r="N108" s="60"/>
      <c r="O108" s="64"/>
      <c r="P108" s="60"/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170</v>
      </c>
      <c r="E109" s="61"/>
      <c r="F109" s="63"/>
      <c r="G109" s="60"/>
      <c r="H109" s="60"/>
      <c r="I109" s="60"/>
      <c r="J109" s="60"/>
      <c r="K109" s="60"/>
      <c r="L109" s="60"/>
      <c r="M109" s="60"/>
      <c r="N109" s="60"/>
      <c r="O109" s="60"/>
      <c r="P109" s="65" t="s">
        <v>165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5"/>
      <c r="D110" s="65" t="s">
        <v>171</v>
      </c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5" t="s">
        <v>166</v>
      </c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1"/>
      <c r="D111" s="61"/>
      <c r="E111" s="61"/>
      <c r="F111" s="63"/>
      <c r="G111" s="60"/>
      <c r="H111" s="60"/>
      <c r="I111" s="60"/>
      <c r="J111" s="75"/>
      <c r="K111" s="60"/>
      <c r="L111" s="60"/>
      <c r="M111" s="60"/>
      <c r="N111" s="60"/>
      <c r="O111" s="60"/>
      <c r="P111" s="60"/>
      <c r="Q111" s="80"/>
      <c r="R111" s="60"/>
      <c r="S111" s="81"/>
      <c r="T111"/>
      <c r="U111"/>
    </row>
    <row r="112" spans="1:53" ht="69" customHeight="1">
      <c r="A112" s="66"/>
      <c r="B112" s="66"/>
      <c r="C112" s="67"/>
      <c r="D112" s="67"/>
      <c r="E112" s="67"/>
      <c r="F112" s="68"/>
      <c r="G112" s="60"/>
      <c r="H112" s="60"/>
      <c r="I112" s="60"/>
      <c r="J112" s="76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>
      <c r="A113" s="66"/>
      <c r="B113" s="66"/>
      <c r="C113" s="69"/>
      <c r="D113" s="69"/>
      <c r="E113" s="69"/>
      <c r="F113" s="60"/>
      <c r="G113" s="65"/>
      <c r="I113" s="65" t="s">
        <v>173</v>
      </c>
      <c r="J113" s="65"/>
      <c r="K113" s="77"/>
      <c r="L113" s="66"/>
      <c r="M113" s="66"/>
      <c r="N113" s="60"/>
      <c r="O113" s="60"/>
      <c r="P113" s="60"/>
      <c r="Q113" s="80"/>
      <c r="R113" s="60"/>
      <c r="S113" s="81"/>
      <c r="T113"/>
      <c r="U113"/>
      <c r="AW113" s="1"/>
      <c r="AX113" s="1"/>
      <c r="AY113" s="1"/>
    </row>
    <row r="114" spans="1:51" ht="26.25" customHeight="1">
      <c r="A114" s="66"/>
      <c r="B114" s="66"/>
      <c r="C114" s="70"/>
      <c r="D114" s="85"/>
      <c r="E114" s="85"/>
      <c r="F114" s="85"/>
      <c r="G114" s="65"/>
      <c r="H114" s="72"/>
      <c r="I114" s="65" t="s">
        <v>167</v>
      </c>
      <c r="J114" s="65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85"/>
      <c r="E116" s="85"/>
      <c r="F116" s="85"/>
      <c r="G116" s="85"/>
      <c r="H116" s="72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71"/>
      <c r="E117" s="71"/>
      <c r="F117" s="71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262.5" customHeight="1">
      <c r="A118" s="66"/>
      <c r="B118" s="73"/>
      <c r="C118" s="74"/>
      <c r="D118" s="74"/>
      <c r="E118" s="74"/>
      <c r="F118" s="73"/>
      <c r="G118" s="73"/>
      <c r="H118" s="73"/>
      <c r="I118" s="73"/>
      <c r="J118" s="73"/>
      <c r="K118" s="73"/>
      <c r="L118" s="73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73.5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 ht="12" customHeight="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  <c r="S127"/>
      <c r="T127"/>
      <c r="U127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4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2025</vt:lpstr>
      <vt:lpstr>'Febrero 2025'!Área_de_impresión</vt:lpstr>
      <vt:lpstr>'Febrero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2025-06-13T19:17:49Z</cp:lastPrinted>
  <dcterms:created xsi:type="dcterms:W3CDTF">2020-11-04T14:03:00Z</dcterms:created>
  <dcterms:modified xsi:type="dcterms:W3CDTF">2025-06-13T19:18:20Z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