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cesos\OneDrive - Omega Tech\Escritorio\"/>
    </mc:Choice>
  </mc:AlternateContent>
  <xr:revisionPtr revIDLastSave="0" documentId="13_ncr:1_{3411EAA3-4E4F-4EBB-9085-DA6695A84214}" xr6:coauthVersionLast="47" xr6:coauthVersionMax="47" xr10:uidLastSave="{00000000-0000-0000-0000-000000000000}"/>
  <bookViews>
    <workbookView xWindow="-120" yWindow="-120" windowWidth="20730" windowHeight="11040" xr2:uid="{A855EC9C-7AF5-4D99-8928-ABBD29845D5B}"/>
  </bookViews>
  <sheets>
    <sheet name="Semestral 2 Eje 3 2024" sheetId="1" r:id="rId1"/>
    <sheet name="Semestral 2 Eje 4 2024" sheetId="2" r:id="rId2"/>
  </sheets>
  <externalReferences>
    <externalReference r:id="rId3"/>
  </externalReferences>
  <definedNames>
    <definedName name="_xlnm.Print_Area" localSheetId="0">'Semestral 2 Eje 3 2024'!$A$1:$J$59</definedName>
    <definedName name="Print_Area" localSheetId="0">'Semestral 2 Eje 3 2024'!$A$1:$J$57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2" i="2" l="1"/>
  <c r="B32" i="2" a="1"/>
  <c r="B32" i="2" s="1"/>
  <c r="L29" i="2"/>
  <c r="K29" i="2"/>
  <c r="J29" i="2"/>
  <c r="I29" i="2"/>
  <c r="F25" i="2"/>
  <c r="C25" i="2" a="1"/>
  <c r="C25" i="2" s="1"/>
  <c r="B43" i="2" s="1"/>
  <c r="C16" i="2"/>
  <c r="C15" i="2"/>
  <c r="C14" i="2"/>
  <c r="C14" i="1"/>
  <c r="C15" i="1"/>
  <c r="C16" i="1"/>
  <c r="C25" i="1"/>
  <c r="I25" i="1"/>
  <c r="I29" i="1"/>
  <c r="J29" i="1"/>
  <c r="K29" i="1"/>
  <c r="L29" i="1"/>
  <c r="I30" i="1"/>
  <c r="J30" i="1"/>
  <c r="K30" i="1"/>
  <c r="L30" i="1"/>
  <c r="I31" i="1"/>
  <c r="J31" i="1"/>
  <c r="K31" i="1"/>
  <c r="L31" i="1"/>
  <c r="B34" i="1"/>
  <c r="B38" i="1"/>
  <c r="B42" i="1"/>
  <c r="B52" i="1"/>
  <c r="B53" i="1"/>
  <c r="B54" i="1"/>
  <c r="B44" i="2" l="1"/>
  <c r="I25" i="2"/>
</calcChain>
</file>

<file path=xl/sharedStrings.xml><?xml version="1.0" encoding="utf-8"?>
<sst xmlns="http://schemas.openxmlformats.org/spreadsheetml/2006/main" count="168" uniqueCount="88">
  <si>
    <t>Directora Planificacion y Desarrollo</t>
  </si>
  <si>
    <t>Yildis Almonte</t>
  </si>
  <si>
    <t>Total devengado:</t>
  </si>
  <si>
    <t xml:space="preserve">Presupuesto modificado: </t>
  </si>
  <si>
    <t xml:space="preserve">Presupuesto aprobado: 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</si>
  <si>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</si>
  <si>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[Registrar las oportunidades de mejora identificadas, como acciones puntuales, especificando las fechas de su realización.]</t>
  </si>
  <si>
    <t xml:space="preserve">VI. I - De acuerdo a los eventos presentados durante la ejecución del producto, ¿qué aspecto puede mejorarse? 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</si>
  <si>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</si>
  <si>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>N/A</t>
  </si>
  <si>
    <t>Causas y justificación del desvío:</t>
  </si>
  <si>
    <t>Logros alcanzados:</t>
  </si>
  <si>
    <t xml:space="preserve">Es el servicio que se da los usuarios del espacio aéreo dominicano reciben servicios de navegación aérea, garantizando la seguridad operacional. 	</t>
  </si>
  <si>
    <t xml:space="preserve">Descripción del producto: </t>
  </si>
  <si>
    <t xml:space="preserve">Producto: </t>
  </si>
  <si>
    <t>Es el servicio a los operadores aéreos con acciones de fomento de la aviación general</t>
  </si>
  <si>
    <t>Es el resultado del proceso de evaluación de conformidad, que permite entregar un informe escrito en relación a un producto, una persona o una organización; garantizando que el mismo cumpla con las regulaciones y normativas vigentes.</t>
  </si>
  <si>
    <t>V.I - Información de Logros y Desviaciones por Producto</t>
  </si>
  <si>
    <t>V. Análisis de los Logros y Desviaciones</t>
  </si>
  <si>
    <t>Cantidad de Servicios de Navegación Aérea brindados</t>
  </si>
  <si>
    <t>7789-Usuarios del espacio aéreo dominicano reciben servicios de navegación aérea, garantizando la seguridad operacional</t>
  </si>
  <si>
    <t>Cantidad de acciones de fomento implementadas</t>
  </si>
  <si>
    <t>7787-Operadores de aviación general participan del plan de fomento de la aviación general</t>
  </si>
  <si>
    <t>Número de certificaciones emitidas</t>
  </si>
  <si>
    <t>6761-Personas físicas y jurídicas reciben certificaciones aeronáuticas</t>
  </si>
  <si>
    <t>Columna2</t>
  </si>
  <si>
    <t>Columna1</t>
  </si>
  <si>
    <t>Financiero 
(%) 
H=F/D</t>
  </si>
  <si>
    <t>Física 
(%)
 G=E/C</t>
  </si>
  <si>
    <t>Financiera 
 (F)</t>
  </si>
  <si>
    <t>Física 
(E)</t>
  </si>
  <si>
    <t>Financiera
(D)</t>
  </si>
  <si>
    <t>Física
(C)</t>
  </si>
  <si>
    <t>Financiera
(B)</t>
  </si>
  <si>
    <t>Física
(A)</t>
  </si>
  <si>
    <t>Indicador</t>
  </si>
  <si>
    <t>Producto</t>
  </si>
  <si>
    <t>Avance</t>
  </si>
  <si>
    <t>Ejecución Semestral</t>
  </si>
  <si>
    <t>Programación Semestral</t>
  </si>
  <si>
    <t xml:space="preserve"> Presupuesto Anual</t>
  </si>
  <si>
    <t>IV.II - Formulación y Ejecución Semestral de las Metas por Producto</t>
  </si>
  <si>
    <t>Porcentaje de Ejecución (ejecutado/vigente)</t>
  </si>
  <si>
    <t>Presupuesto Ejecutado</t>
  </si>
  <si>
    <t>Presupuesto Vigente</t>
  </si>
  <si>
    <t>Presupuesto Inicial</t>
  </si>
  <si>
    <t>IV.I - Desempeño financiero</t>
  </si>
  <si>
    <t>IV. Formulación y Ejecución Física-Financiera</t>
  </si>
  <si>
    <t>Mantener las operaciones de los servicios de navegación aérea y certficaciones en un 60% para el año 2023 tomando como referencia los últimos tres (3) años.</t>
  </si>
  <si>
    <t>Resultado Asociado:</t>
  </si>
  <si>
    <t xml:space="preserve">Ciudadanos dominicanos y extranjeros que reciben certificaciones 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</si>
  <si>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</si>
  <si>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Gestionar de forma sostenible todo el ámbito operacional de la aviación civil, fiscalizando el cumplimiento de las normas nacionales e internacionales, fomentando el crecimiento del sector y garantizando la seguridad de las operaciones aéreas.</t>
  </si>
  <si>
    <t>Descripción:</t>
  </si>
  <si>
    <t>Regulación y desarrollo de la Aviación Civil Nacional</t>
  </si>
  <si>
    <t>Nombre:</t>
  </si>
  <si>
    <t>III. Información del Programa</t>
  </si>
  <si>
    <t>3.3.6</t>
  </si>
  <si>
    <t>Objetivo(s) específico(s):</t>
  </si>
  <si>
    <t>Objetivo general:</t>
  </si>
  <si>
    <t>Eje estratégico:</t>
  </si>
  <si>
    <t>II. Contribución a la Estrategia Nacional de Desarrollo</t>
  </si>
  <si>
    <t>Consolidar el liderazgo regional en seguridad operacional, impulsando el desarrollo sostenible y sustentable de la aviación civil nacional, apoyado en la innovación y transparencia de la gestión</t>
  </si>
  <si>
    <t>Visión</t>
  </si>
  <si>
    <t>Promover el desarrollo responsable y seguro de la aviación civil nacional, mediante la regulación, fiscalización, el fomento de actividad aeronáutica, así como la provisión de servicios de navegación aérea.</t>
  </si>
  <si>
    <t>Misión</t>
  </si>
  <si>
    <t>0001-INSTITUTO DOMINICANO DE AVIACION CIVIL</t>
  </si>
  <si>
    <t>Unidad Ejecutora</t>
  </si>
  <si>
    <t>01-INSTITUTO DOMINICANO DE AVIACION CIVIL</t>
  </si>
  <si>
    <t>Subcapítulo</t>
  </si>
  <si>
    <t>5162-INSTITUTO DOMINICANO DE AVIACION CIVIL</t>
  </si>
  <si>
    <t>Capítulo</t>
  </si>
  <si>
    <t>I.I - Completar los datos requeridos sobre la institución</t>
  </si>
  <si>
    <t>I -Información Instituciónal</t>
  </si>
  <si>
    <t>DEC-FOR013</t>
  </si>
  <si>
    <t>Versión</t>
  </si>
  <si>
    <t>Fecha Versión</t>
  </si>
  <si>
    <t>Documento Relacionado</t>
  </si>
  <si>
    <t>Código</t>
  </si>
  <si>
    <t>4.3.1</t>
  </si>
  <si>
    <t>IV.II - Formulación y Ejecución Trimestral de las Metas por Producto</t>
  </si>
  <si>
    <t>Variacion fisica</t>
  </si>
  <si>
    <t>Variación financiera</t>
  </si>
  <si>
    <t>7788-Operadores aéreos participan en el plan de reducción de CO2 mediante la implementación de un esquema de compensaciones de emisiones</t>
  </si>
  <si>
    <t>Número de acciones de compensación de emisiones de CO2 implementadas.</t>
  </si>
  <si>
    <t>Es el servicio a los operadores aéreos mediante un esquemas de compensación para la reducción de CO2 proviniente de la aviación civil</t>
  </si>
  <si>
    <t>Revisar la estructura programatica de la mano con DIGEPRES, para alinear el criterio de la DDS del IDAC.</t>
  </si>
  <si>
    <t>Informe de Evaluación de las Metas Físicas-Financieras del Segundo Semestre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</si>
</sst>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(&quot;$&quot;* #,##0.00_);_(&quot;$&quot;* \(#,##0.00\);_(&quot;$&quot;* &quot;-&quot;??_);_(@_)"/>
    <numFmt numFmtId="165" formatCode="0.0%"/>
    <numFmt numFmtId="166" formatCode="0.000%"/>
    <numFmt numFmtId="167" formatCode="[$-10409]0.00%"/>
    <numFmt numFmtId="168" formatCode="[$-10409]#,##0;\-#,##0"/>
    <numFmt numFmtId="169" formatCode="[$-10409]#,##0.00;\-#,##0.00"/>
    <numFmt numFmtId="170" formatCode="dd/mm/yyyy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rgb="FF000000"/>
      <name val="Times New Roman"/>
      <family val="1"/>
    </font>
    <font>
      <b/>
      <sz val="9.5"/>
      <name val="Times New Roman"/>
      <family val="1"/>
    </font>
    <font>
      <b/>
      <u/>
      <sz val="1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entury Gothic"/>
      <family val="2"/>
    </font>
    <font>
      <b/>
      <sz val="11"/>
      <color rgb="FF000000"/>
      <name val="Calibri"/>
      <family val="2"/>
      <scheme val="minor"/>
    </font>
    <font>
      <sz val="9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2"/>
      <color rgb="FF000000"/>
      <name val="Century Gothic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i/>
      <u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rgb="FFA6A6A6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05">
    <xf numFmtId="0" fontId="0" fillId="0" borderId="0" xfId="0"/>
    <xf numFmtId="0" fontId="3" fillId="0" borderId="0" xfId="0" applyFont="1" applyProtection="1">
      <protection locked="0"/>
    </xf>
    <xf numFmtId="4" fontId="0" fillId="0" borderId="0" xfId="0" applyNumberFormat="1" applyAlignment="1">
      <alignment vertical="top" wrapText="1"/>
    </xf>
    <xf numFmtId="0" fontId="2" fillId="0" borderId="0" xfId="0" applyFont="1" applyAlignment="1">
      <alignment vertical="top"/>
    </xf>
    <xf numFmtId="0" fontId="5" fillId="0" borderId="0" xfId="3" applyFont="1" applyAlignment="1">
      <alignment horizontal="center" wrapText="1"/>
    </xf>
    <xf numFmtId="4" fontId="0" fillId="0" borderId="1" xfId="0" applyNumberFormat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165" fontId="14" fillId="0" borderId="0" xfId="2" applyNumberFormat="1" applyFont="1" applyFill="1" applyAlignment="1" applyProtection="1">
      <alignment horizontal="center" vertical="center" wrapText="1" readingOrder="1"/>
      <protection locked="0"/>
    </xf>
    <xf numFmtId="166" fontId="14" fillId="0" borderId="0" xfId="2" applyNumberFormat="1" applyFont="1" applyFill="1" applyAlignment="1" applyProtection="1">
      <alignment horizontal="center" vertical="center" wrapText="1" readingOrder="1"/>
      <protection locked="0"/>
    </xf>
    <xf numFmtId="167" fontId="14" fillId="4" borderId="7" xfId="0" applyNumberFormat="1" applyFont="1" applyFill="1" applyBorder="1" applyAlignment="1" applyProtection="1">
      <alignment horizontal="center" vertical="center" wrapText="1" readingOrder="1"/>
      <protection locked="0"/>
    </xf>
    <xf numFmtId="10" fontId="14" fillId="4" borderId="8" xfId="2" applyNumberFormat="1" applyFont="1" applyFill="1" applyBorder="1" applyAlignment="1" applyProtection="1">
      <alignment horizontal="center" vertical="center" wrapText="1" readingOrder="1"/>
      <protection locked="0"/>
    </xf>
    <xf numFmtId="168" fontId="14" fillId="5" borderId="8" xfId="0" applyNumberFormat="1" applyFont="1" applyFill="1" applyBorder="1" applyAlignment="1" applyProtection="1">
      <alignment horizontal="center" vertical="center" wrapText="1"/>
      <protection locked="0"/>
    </xf>
    <xf numFmtId="169" fontId="14" fillId="5" borderId="8" xfId="0" applyNumberFormat="1" applyFont="1" applyFill="1" applyBorder="1" applyAlignment="1" applyProtection="1">
      <alignment horizontal="center" vertical="center" wrapText="1" readingOrder="1"/>
      <protection locked="0"/>
    </xf>
    <xf numFmtId="169" fontId="14" fillId="0" borderId="8" xfId="0" applyNumberFormat="1" applyFont="1" applyBorder="1" applyAlignment="1" applyProtection="1">
      <alignment horizontal="center" vertical="center" wrapText="1" readingOrder="1"/>
      <protection locked="0"/>
    </xf>
    <xf numFmtId="168" fontId="14" fillId="0" borderId="8" xfId="0" applyNumberFormat="1" applyFont="1" applyBorder="1" applyAlignment="1" applyProtection="1">
      <alignment horizontal="center" vertical="center" wrapText="1" readingOrder="1"/>
      <protection locked="0"/>
    </xf>
    <xf numFmtId="0" fontId="14" fillId="0" borderId="8" xfId="0" applyFont="1" applyBorder="1" applyAlignment="1" applyProtection="1">
      <alignment vertical="top" wrapText="1"/>
      <protection locked="0"/>
    </xf>
    <xf numFmtId="0" fontId="14" fillId="0" borderId="9" xfId="0" applyFont="1" applyBorder="1" applyAlignment="1" applyProtection="1">
      <alignment vertical="top" wrapText="1"/>
      <protection locked="0"/>
    </xf>
    <xf numFmtId="0" fontId="15" fillId="6" borderId="10" xfId="0" applyFont="1" applyFill="1" applyBorder="1" applyAlignment="1">
      <alignment horizontal="center" vertical="center" wrapText="1" readingOrder="1"/>
    </xf>
    <xf numFmtId="0" fontId="15" fillId="6" borderId="11" xfId="0" applyFont="1" applyFill="1" applyBorder="1" applyAlignment="1">
      <alignment horizontal="center" vertical="center" wrapText="1" readingOrder="1"/>
    </xf>
    <xf numFmtId="0" fontId="15" fillId="6" borderId="12" xfId="0" applyFont="1" applyFill="1" applyBorder="1" applyAlignment="1">
      <alignment horizontal="center" vertical="center" wrapText="1" readingOrder="1"/>
    </xf>
    <xf numFmtId="0" fontId="0" fillId="0" borderId="6" xfId="0" applyBorder="1"/>
    <xf numFmtId="0" fontId="13" fillId="0" borderId="6" xfId="0" applyFont="1" applyBorder="1" applyAlignment="1">
      <alignment vertical="center" wrapText="1"/>
    </xf>
    <xf numFmtId="0" fontId="13" fillId="0" borderId="6" xfId="0" applyFont="1" applyBorder="1" applyAlignment="1">
      <alignment vertical="center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9" fillId="7" borderId="18" xfId="0" applyFont="1" applyFill="1" applyBorder="1" applyAlignment="1">
      <alignment horizontal="center" vertical="center"/>
    </xf>
    <xf numFmtId="0" fontId="19" fillId="7" borderId="18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1" fillId="0" borderId="22" xfId="0" applyFont="1" applyBorder="1" applyAlignment="1">
      <alignment horizontal="center" vertical="center" wrapText="1"/>
    </xf>
    <xf numFmtId="170" fontId="21" fillId="0" borderId="23" xfId="0" applyNumberFormat="1" applyFont="1" applyBorder="1" applyAlignment="1">
      <alignment horizontal="center" vertical="center" wrapText="1"/>
    </xf>
    <xf numFmtId="0" fontId="22" fillId="9" borderId="26" xfId="0" applyFont="1" applyFill="1" applyBorder="1" applyAlignment="1">
      <alignment vertical="top" wrapText="1"/>
    </xf>
    <xf numFmtId="0" fontId="23" fillId="10" borderId="27" xfId="0" applyFont="1" applyFill="1" applyBorder="1" applyAlignment="1">
      <alignment horizontal="center" vertical="center" wrapText="1"/>
    </xf>
    <xf numFmtId="0" fontId="23" fillId="10" borderId="28" xfId="0" applyFont="1" applyFill="1" applyBorder="1" applyAlignment="1">
      <alignment horizontal="center" vertical="center" wrapText="1"/>
    </xf>
    <xf numFmtId="0" fontId="22" fillId="9" borderId="30" xfId="0" applyFont="1" applyFill="1" applyBorder="1" applyAlignment="1">
      <alignment vertical="top" wrapText="1"/>
    </xf>
    <xf numFmtId="0" fontId="22" fillId="9" borderId="34" xfId="0" applyFont="1" applyFill="1" applyBorder="1" applyAlignment="1">
      <alignment vertical="top" wrapText="1"/>
    </xf>
    <xf numFmtId="0" fontId="15" fillId="6" borderId="35" xfId="0" applyFont="1" applyFill="1" applyBorder="1" applyAlignment="1">
      <alignment horizontal="center" vertical="center" wrapText="1" readingOrder="1"/>
    </xf>
    <xf numFmtId="10" fontId="14" fillId="0" borderId="0" xfId="2" applyNumberFormat="1" applyFont="1" applyFill="1" applyAlignment="1" applyProtection="1">
      <alignment horizontal="center" vertical="center" wrapText="1" readingOrder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11" fillId="3" borderId="6" xfId="0" applyFont="1" applyFill="1" applyBorder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11" fillId="3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19" fillId="7" borderId="1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 vertical="center" wrapText="1"/>
    </xf>
    <xf numFmtId="0" fontId="17" fillId="7" borderId="17" xfId="0" applyFont="1" applyFill="1" applyBorder="1" applyAlignment="1">
      <alignment horizontal="center" vertical="center" wrapText="1" readingOrder="1"/>
    </xf>
    <xf numFmtId="0" fontId="17" fillId="7" borderId="9" xfId="0" applyFont="1" applyFill="1" applyBorder="1" applyAlignment="1">
      <alignment horizontal="center" vertical="center" wrapText="1" readingOrder="1"/>
    </xf>
    <xf numFmtId="0" fontId="17" fillId="7" borderId="7" xfId="0" applyFont="1" applyFill="1" applyBorder="1" applyAlignment="1">
      <alignment horizontal="center" vertical="center" wrapText="1" readingOrder="1"/>
    </xf>
    <xf numFmtId="0" fontId="17" fillId="7" borderId="16" xfId="0" applyFont="1" applyFill="1" applyBorder="1" applyAlignment="1">
      <alignment horizontal="center" vertical="center" wrapText="1" readingOrder="1"/>
    </xf>
    <xf numFmtId="0" fontId="17" fillId="7" borderId="14" xfId="0" applyFont="1" applyFill="1" applyBorder="1" applyAlignment="1">
      <alignment horizontal="center" vertical="center" wrapText="1" readingOrder="1"/>
    </xf>
    <xf numFmtId="0" fontId="5" fillId="0" borderId="0" xfId="3" applyFont="1" applyAlignment="1">
      <alignment horizontal="center" wrapText="1"/>
    </xf>
    <xf numFmtId="0" fontId="3" fillId="0" borderId="0" xfId="0" applyFont="1" applyAlignment="1" applyProtection="1">
      <alignment horizontal="center"/>
      <protection locked="0"/>
    </xf>
    <xf numFmtId="164" fontId="3" fillId="0" borderId="15" xfId="1" applyFont="1" applyFill="1" applyBorder="1" applyAlignment="1" applyProtection="1">
      <alignment horizontal="center" vertical="center" wrapText="1" readingOrder="1"/>
      <protection locked="0"/>
    </xf>
    <xf numFmtId="164" fontId="3" fillId="0" borderId="8" xfId="1" applyFont="1" applyFill="1" applyBorder="1" applyAlignment="1" applyProtection="1">
      <alignment horizontal="center" vertical="center" wrapText="1" readingOrder="1"/>
      <protection locked="0"/>
    </xf>
    <xf numFmtId="10" fontId="3" fillId="4" borderId="8" xfId="2" applyNumberFormat="1" applyFont="1" applyFill="1" applyBorder="1" applyAlignment="1" applyProtection="1">
      <alignment horizontal="center" vertical="center" wrapText="1" readingOrder="1"/>
    </xf>
    <xf numFmtId="10" fontId="3" fillId="4" borderId="13" xfId="2" applyNumberFormat="1" applyFont="1" applyFill="1" applyBorder="1" applyAlignment="1" applyProtection="1">
      <alignment horizontal="center" vertical="center" wrapText="1" readingOrder="1"/>
    </xf>
    <xf numFmtId="0" fontId="16" fillId="6" borderId="8" xfId="0" applyFont="1" applyFill="1" applyBorder="1" applyAlignment="1">
      <alignment horizontal="center" vertical="center" wrapText="1" readingOrder="1"/>
    </xf>
    <xf numFmtId="0" fontId="3" fillId="7" borderId="8" xfId="0" applyFont="1" applyFill="1" applyBorder="1" applyAlignment="1">
      <alignment vertical="top" wrapText="1"/>
    </xf>
    <xf numFmtId="0" fontId="3" fillId="7" borderId="13" xfId="0" applyFont="1" applyFill="1" applyBorder="1" applyAlignment="1">
      <alignment vertical="top" wrapText="1"/>
    </xf>
    <xf numFmtId="164" fontId="3" fillId="0" borderId="7" xfId="1" applyFont="1" applyFill="1" applyBorder="1" applyAlignment="1" applyProtection="1">
      <alignment horizontal="center" vertical="center" wrapText="1" readingOrder="1"/>
      <protection locked="0"/>
    </xf>
    <xf numFmtId="164" fontId="3" fillId="0" borderId="14" xfId="1" applyFont="1" applyFill="1" applyBorder="1" applyAlignment="1" applyProtection="1">
      <alignment horizontal="center" vertical="center" wrapText="1" readingOrder="1"/>
      <protection locked="0"/>
    </xf>
    <xf numFmtId="164" fontId="3" fillId="0" borderId="9" xfId="1" applyFont="1" applyFill="1" applyBorder="1" applyAlignment="1" applyProtection="1">
      <alignment horizontal="center" vertical="center" wrapText="1" readingOrder="1"/>
      <protection locked="0"/>
    </xf>
    <xf numFmtId="49" fontId="20" fillId="0" borderId="1" xfId="0" quotePrefix="1" applyNumberFormat="1" applyFont="1" applyBorder="1" applyAlignment="1" applyProtection="1">
      <alignment horizontal="left" vertical="center" wrapText="1"/>
      <protection locked="0"/>
    </xf>
    <xf numFmtId="0" fontId="0" fillId="8" borderId="6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8" borderId="5" xfId="0" applyFill="1" applyBorder="1" applyAlignment="1">
      <alignment horizontal="center"/>
    </xf>
    <xf numFmtId="0" fontId="24" fillId="0" borderId="33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3" fillId="10" borderId="30" xfId="0" applyFont="1" applyFill="1" applyBorder="1" applyAlignment="1">
      <alignment horizontal="center" vertical="center" wrapText="1"/>
    </xf>
    <xf numFmtId="0" fontId="23" fillId="10" borderId="0" xfId="0" applyFont="1" applyFill="1" applyAlignment="1">
      <alignment horizontal="center" vertical="center" wrapText="1"/>
    </xf>
    <xf numFmtId="0" fontId="23" fillId="10" borderId="29" xfId="0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9" fillId="0" borderId="0" xfId="0" applyFont="1" applyAlignment="1" applyProtection="1">
      <alignment vertical="center" wrapText="1"/>
      <protection locked="0"/>
    </xf>
    <xf numFmtId="0" fontId="9" fillId="0" borderId="5" xfId="0" applyFont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5" xfId="0" applyFont="1" applyBorder="1" applyAlignment="1" applyProtection="1">
      <alignment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/>
      <protection locked="0"/>
    </xf>
    <xf numFmtId="164" fontId="9" fillId="0" borderId="0" xfId="0" applyNumberFormat="1" applyFont="1" applyAlignment="1" applyProtection="1">
      <alignment vertical="center" wrapText="1"/>
      <protection locked="0"/>
    </xf>
    <xf numFmtId="0" fontId="1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" xfId="0" applyFont="1" applyBorder="1" applyAlignment="1" applyProtection="1">
      <alignment horizontal="left" vertical="top" wrapText="1"/>
      <protection locked="0"/>
    </xf>
    <xf numFmtId="164" fontId="3" fillId="0" borderId="17" xfId="1" applyFont="1" applyFill="1" applyBorder="1" applyAlignment="1" applyProtection="1">
      <alignment horizontal="center" vertical="center" wrapText="1" readingOrder="1"/>
      <protection locked="0"/>
    </xf>
    <xf numFmtId="10" fontId="3" fillId="4" borderId="7" xfId="2" applyNumberFormat="1" applyFont="1" applyFill="1" applyBorder="1" applyAlignment="1" applyProtection="1">
      <alignment horizontal="center" vertical="center" wrapText="1" readingOrder="1"/>
    </xf>
    <xf numFmtId="10" fontId="3" fillId="4" borderId="16" xfId="2" applyNumberFormat="1" applyFont="1" applyFill="1" applyBorder="1" applyAlignment="1" applyProtection="1">
      <alignment horizontal="center" vertical="center" wrapText="1" readingOrder="1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5" xfId="0" applyFont="1" applyBorder="1" applyAlignment="1" applyProtection="1">
      <alignment horizontal="left" vertical="center" wrapText="1"/>
      <protection locked="0"/>
    </xf>
  </cellXfs>
  <cellStyles count="4">
    <cellStyle name="Moneda" xfId="1" builtinId="4"/>
    <cellStyle name="Normal" xfId="0" builtinId="0"/>
    <cellStyle name="Normal 2" xfId="3" xr:uid="{A8F36FD2-5355-4FB3-BF82-8C6C7C71D789}"/>
    <cellStyle name="Porcentaje" xfId="2" builtinId="5"/>
  </cellStyles>
  <dxfs count="35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#,##0.00;\-#,##0.0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#,##0;\-#,##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#,##0.00;\-#,##0.0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#,##0.00;\-#,##0.0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0.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0.0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#,##0;\-#,##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#,##0;\-#,##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#,##0.00;\-#,##0.0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#,##0.00;\-#,##0.00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9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0A697F53-9C4F-4421-8A72-75173843111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AEE5EFFD-9FCB-46B3-ACEC-A2AFFB45E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662EC16B-3324-4231-9368-6791B5813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igeigob-my.sharepoint.com/Users/nespaillat/Downloads/DEG-FORE013-Formulario-Informe-de-Evaluacion-Trimestral-de-Metas-Fisicas_28-marzo-2019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 refreshError="1"/>
      <sheetData sheetId="1" refreshError="1"/>
      <sheetData sheetId="2" refreshError="1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  <cell r="D8" t="str">
            <v>1.1.1</v>
          </cell>
          <cell r="E8" t="str">
            <v>Estructurar una administración pública eficiente que actúe con honestidad, transparencia y rendición de cuentas y se oriente a la obtención de resultados en beneficio de la sociedad y del desarrollo nacional y local</v>
          </cell>
        </row>
        <row r="9">
          <cell r="A9">
            <v>1.2</v>
          </cell>
          <cell r="B9" t="str">
            <v>Imperio de la ley y seguridad ciudadana</v>
          </cell>
          <cell r="D9" t="str">
            <v>1.1.2</v>
          </cell>
          <cell r="E9" t="str">
            <v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v>
          </cell>
        </row>
        <row r="10">
          <cell r="A10">
            <v>1.3</v>
          </cell>
          <cell r="B10" t="str">
            <v>Democracia participativa y ciudadanía responsable</v>
          </cell>
          <cell r="D10" t="str">
            <v>1.2.1</v>
          </cell>
          <cell r="E10" t="str">
            <v>Fortalecer el respeto a la ley y sancionar su incumplimiento a través de un sistema de administración de justicia accesible a toda la población, eficiente en el despacho judicial y ágil en los procesos judiciales</v>
          </cell>
        </row>
        <row r="11">
          <cell r="A11">
            <v>1.4</v>
          </cell>
          <cell r="B11" t="str">
            <v>Seguridad y convivencia pacífica</v>
          </cell>
          <cell r="D11" t="str">
            <v>1.2.2</v>
          </cell>
          <cell r="E11" t="str">
            <v>Construir un clima de seguridad ciudadana basado en el combate a las múltiples causas que originan la delincuencia, la violencia en la convivencia social y el crimen organizado, mediante la articulación eficiente de las políticas de prevención, persecución y sanción</v>
          </cell>
        </row>
        <row r="12">
          <cell r="A12">
            <v>2.1</v>
          </cell>
          <cell r="B12" t="str">
            <v>Educación de calidad para todos y todas</v>
          </cell>
          <cell r="D12" t="str">
            <v>1.3.1</v>
          </cell>
          <cell r="E12" t="str">
            <v>Promover la calidad de la democracia, sus principios, instituciones y procedimientos, facilitando la participación institucional y organizada de la población y el ejercicio responsable de los derechos y deberes ciudadanos</v>
          </cell>
        </row>
        <row r="13">
          <cell r="A13">
            <v>2.2000000000000002</v>
          </cell>
          <cell r="B13" t="str">
            <v>Salud y seguridad social integral</v>
          </cell>
          <cell r="D13" t="str">
            <v>1.3.2</v>
          </cell>
          <cell r="E13" t="str">
            <v>Promover la consolidación del sistema electoral y de partidos políticos para garantizar la actuación responsable, democrática y transparente de los actores e instituciones del sistema político</v>
          </cell>
        </row>
        <row r="14">
          <cell r="A14">
            <v>2.2999999999999998</v>
          </cell>
          <cell r="B14" t="str">
            <v>Igualdad de derechos y oportunidades</v>
          </cell>
          <cell r="D14" t="str">
            <v>1.3.3</v>
          </cell>
          <cell r="E14" t="str">
            <v>Fortalecer las capacidades de control y fiscalización del Congreso Nacional para proteger los recursos públicos y asegurar su uso eficiente, eficaz y transparente</v>
          </cell>
        </row>
        <row r="15">
          <cell r="A15">
            <v>2.4</v>
          </cell>
          <cell r="B15" t="str">
            <v>Cohesión territorial</v>
          </cell>
          <cell r="D15" t="str">
            <v>1.4.1</v>
          </cell>
          <cell r="E15" t="str">
            <v>Garantizar la defensa de los intereses nacionales en los espacios terrestre, marítimo y aéreo</v>
          </cell>
        </row>
        <row r="16">
          <cell r="A16">
            <v>2.5</v>
          </cell>
          <cell r="B16" t="str">
            <v>Vivienda digna en entornos saludables</v>
          </cell>
          <cell r="D16" t="str">
            <v>1.4.2</v>
          </cell>
          <cell r="E16" t="str">
            <v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v>
          </cell>
        </row>
        <row r="17">
          <cell r="A17">
            <v>2.6</v>
          </cell>
          <cell r="B17" t="str">
            <v>Cultura e identidad nacional en un mundo global</v>
          </cell>
          <cell r="D17" t="str">
            <v>2.1.1</v>
          </cell>
          <cell r="E17" t="str">
            <v>Implantar y garantizar un sistema educativo nacional de calidad</v>
          </cell>
        </row>
        <row r="18">
          <cell r="A18">
            <v>2.7</v>
          </cell>
          <cell r="B18" t="str">
            <v>Deportes y recreación física para el desarrollo humano</v>
          </cell>
          <cell r="D18" t="str">
            <v>2.1.2</v>
          </cell>
          <cell r="E18" t="str">
            <v>Universalizar la educación desde el nivel inicial hasta completar el nivel medio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  <cell r="D19" t="str">
            <v>2.2.1</v>
          </cell>
          <cell r="E19" t="str">
            <v>Garantizar el derecho de la población al acceso a un modelo de atención integral, con calidad y calidez, que privilegie la promoción de la salud y la prevención de la enfermedad, mediante la consolidación del Sistema Nacional de Salud</v>
          </cell>
        </row>
        <row r="20">
          <cell r="A20">
            <v>3.2</v>
          </cell>
          <cell r="B20" t="str">
            <v>Energía confiable y ambientalmente sostenible</v>
          </cell>
          <cell r="D20" t="str">
            <v>2.2.2</v>
          </cell>
          <cell r="E20" t="str">
            <v>Universalizar el aseguramiento en salud para garantizar el acceso a servicios de salud y reducir el gasto de bolsillo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  <cell r="D21" t="str">
            <v>2.2.3</v>
          </cell>
          <cell r="E21" t="str">
            <v>Garantizar un sistema universal, único y sostenible de Seguridad Social frente a los riesgos de vejez, discapacidad y sobrevivencia, integrando y transparentando los regímenes segmentados existentes, en conformidad con la ley 87-00</v>
          </cell>
        </row>
        <row r="22">
          <cell r="A22">
            <v>3.4</v>
          </cell>
          <cell r="B22" t="str">
            <v>Empleos suficientes y dignos</v>
          </cell>
          <cell r="D22" t="str">
            <v>2.3.1</v>
          </cell>
          <cell r="E22" t="str">
            <v>Construir una cultura de igualdad y equidad entre hombres y mujeres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  <cell r="D23" t="str">
            <v>2.3.2</v>
          </cell>
          <cell r="E23" t="str">
            <v>Elevar el capital humano y social y las oportunidades enconómicas para la población en condiciones de pobreza, a fin de elvar su empleabilidad, capacidad de generación de ingresos y mejoría de las condiciones de vida.</v>
          </cell>
        </row>
        <row r="24">
          <cell r="A24">
            <v>4.0999999999999996</v>
          </cell>
          <cell r="B24" t="str">
            <v>Manejo sostenible del medio ambiente</v>
          </cell>
          <cell r="D24" t="str">
            <v>2.3.3</v>
          </cell>
          <cell r="E24" t="str">
            <v>Disminuir la pobreza mediante un efectivo y eficiente sistema de protección social, que tome en cuenta las necesidades y vulnerabilidades a lo largo del ciclo de vida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  <cell r="D25" t="str">
            <v>2.3.4</v>
          </cell>
          <cell r="E25" t="str">
            <v>Proteger a los niños, niñas, adolescentes y jóvenes desde la primera infancia para propiciar su desarrollo integral e inclusión social</v>
          </cell>
        </row>
        <row r="26">
          <cell r="A26">
            <v>4.3</v>
          </cell>
          <cell r="B26" t="str">
            <v>Adecuada adaptación al cambio climático</v>
          </cell>
          <cell r="D26" t="str">
            <v>2.3.5</v>
          </cell>
          <cell r="E26" t="str">
            <v>Proteger a la población adulta mayor, en particular aquella en condiciones de vulnerabilidad, e impulsar su inclusión económica y social</v>
          </cell>
        </row>
        <row r="27">
          <cell r="D27" t="str">
            <v>2.3.6</v>
          </cell>
          <cell r="E27" t="str">
            <v>Proteger a las personas con discapacidad, en particular aquellas en condiciones de vulnerabilidad, e impulsar su inclusión económica y social</v>
          </cell>
        </row>
        <row r="28">
          <cell r="D28" t="str">
            <v>2.3.7</v>
          </cell>
          <cell r="E28" t="str">
            <v>Ordenar los flujos migratorios conforme a las necesidades del desarrollo nacional</v>
          </cell>
        </row>
        <row r="29">
          <cell r="D29" t="str">
            <v>2.3.8</v>
          </cell>
          <cell r="E29" t="str">
            <v>Promover y proteger los derechos de la población dominicana en el exterior y propiciar la conservación de su identidad nacional</v>
          </cell>
        </row>
        <row r="30">
          <cell r="D30" t="str">
            <v>2.4.1</v>
          </cell>
          <cell r="E30" t="str">
            <v>Integrar la dimensión de la cohesión territorial en el diseño y la gestión de las políticas públicas</v>
          </cell>
        </row>
        <row r="31">
          <cell r="D31" t="str">
            <v>2.4.2</v>
          </cell>
          <cell r="E31" t="str">
            <v>Reducir la disparidad urbano-rural e interregional en el acceso a servicios y oportunidades económicas, mediante la promoción de un desarrollo territorial ordenado e inclusivo</v>
          </cell>
        </row>
        <row r="32">
          <cell r="D32" t="str">
            <v>2.4.3</v>
          </cell>
          <cell r="E32" t="str">
            <v>Promover el desarrollo sostenible de la zona fronteriza</v>
          </cell>
        </row>
        <row r="33">
          <cell r="D33" t="str">
            <v>2.5.1</v>
          </cell>
          <cell r="E33" t="str">
            <v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v>
          </cell>
        </row>
        <row r="34">
          <cell r="D34" t="str">
            <v>2.5.2</v>
          </cell>
          <cell r="E34" t="str">
            <v>Garantizar el acceso universal a servicios de agua potable y saneamiento, provistos con calidad y eficiencia</v>
          </cell>
        </row>
        <row r="35">
          <cell r="D35" t="str">
            <v>2.6.1</v>
          </cell>
          <cell r="E35" t="str">
            <v>Recuperar, promover y desarrollar los diferentes procesos y manifestaciones culturales que reafirman la identidad nacional, en un marco de participación, pluralidad, equidad de género y apertura al entorno regional y global</v>
          </cell>
        </row>
        <row r="36">
          <cell r="D36" t="str">
            <v>2.6.2</v>
          </cell>
          <cell r="E36" t="str">
            <v>Promover el desarrollo de la industria cultural</v>
          </cell>
        </row>
        <row r="37">
          <cell r="D37" t="str">
            <v>2.7.1</v>
          </cell>
          <cell r="E37" t="str">
            <v>Promover la cultura de práctica sistemática de actividades físicas y del deporte para elevar la calidad de vida</v>
          </cell>
        </row>
        <row r="38">
          <cell r="D38" t="str">
            <v>3.1.1</v>
          </cell>
          <cell r="E38" t="str">
            <v>Garantizar la sostenibilidad macroeconómica</v>
          </cell>
        </row>
        <row r="39">
          <cell r="D39" t="str">
            <v>3.1.2</v>
          </cell>
          <cell r="E39" t="str">
            <v>Consolidar una gestión de las finanzas públicas sostenible, que asigne los recursos en función de las prioridades del desarrollo nacional y propicie una distribución equitativa de la renta nacional</v>
          </cell>
        </row>
        <row r="40">
          <cell r="D40" t="str">
            <v>3.1.3</v>
          </cell>
          <cell r="E40" t="str">
            <v>Consolidar un sistema financiero eficiente, solvente y profundo que apoye la generación de ahorro y su canalización al desarrollo productivo</v>
          </cell>
        </row>
        <row r="41">
          <cell r="D41" t="str">
            <v>3.2.1</v>
          </cell>
          <cell r="E41" t="str">
            <v>Asegurar un suministro confiable de electricidad, a precios competitivos y en condiciones de sostenibilidad financiera y ambiental</v>
          </cell>
        </row>
        <row r="42">
          <cell r="D42" t="str">
            <v>3.2.2</v>
          </cell>
          <cell r="E42" t="str">
            <v>Garantizar un suministro de combustibles confiable, diversificado, a precios competitivos y en condiciones de sostenibilidad ambiental</v>
          </cell>
        </row>
        <row r="43">
          <cell r="D43" t="str">
            <v>3.3.1</v>
          </cell>
          <cell r="E43" t="str">
            <v>Desarrollar un entorno regulador que asegure un funcionamiento ordenado de los mercados y un clima de inversión y negocios pro-competitivo en un marco de responsabilidad social</v>
          </cell>
        </row>
        <row r="44">
          <cell r="D44" t="str">
            <v>3.3.2</v>
          </cell>
          <cell r="E44" t="str">
            <v>Consolidar el clima de paz laboral para apoyar la generación de empleo decente</v>
          </cell>
        </row>
        <row r="45">
          <cell r="D45" t="str">
            <v>3.3.3</v>
          </cell>
          <cell r="E45" t="str">
            <v>Consolidar un sistema de educación superior de calidad, que responda a las necesidades del desarrollo de la Nación</v>
          </cell>
        </row>
        <row r="46">
          <cell r="D46" t="str">
            <v>3.3.4</v>
          </cell>
          <cell r="E46" t="str">
            <v>Fortalecer el sistema nacional de ciencia, tecnoloíia e innovación para dea respuestas a las demandas económicas, sociales y culturales de la nación y propiciar la inserción en la sociedad y economía del conocimiento</v>
          </cell>
        </row>
        <row r="47">
          <cell r="D47" t="str">
            <v>3.3.5</v>
          </cell>
          <cell r="E47" t="str">
            <v>Lograr acceso universal y uso productivo de las tecnologías de la información y comunicación (TIC)</v>
          </cell>
        </row>
        <row r="48">
          <cell r="D48" t="str">
            <v>3.3.6</v>
          </cell>
          <cell r="E48" t="str">
    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    </cell>
        </row>
        <row r="49">
          <cell r="D49" t="str">
            <v>3.3.7</v>
          </cell>
          <cell r="E49" t="str">
            <v>Convertir al país en un centro logístico regional, aprovechando sus ventajas de localización geográfica</v>
          </cell>
        </row>
        <row r="50">
          <cell r="D50" t="str">
            <v>3.4.1</v>
          </cell>
          <cell r="E50" t="str">
            <v>Propiciar mayores niveles de inversión, tanto nacional como extranjera, en actividades de alto valor agregado y capacidad de generación de empleo decente</v>
          </cell>
        </row>
        <row r="51">
          <cell r="D51" t="str">
            <v>3.4.2</v>
          </cell>
          <cell r="E51" t="str">
            <v>Consolidar el Sistema de Formación y Capacitación Continua para el Trabajo, a fin de acompañar al aparato productivo en su proceso de escalamiento de valor, facilitar la inserción en el mercado laboral y desarrollar capacidades emprendedoras</v>
          </cell>
        </row>
        <row r="52">
          <cell r="D52" t="str">
            <v>3.4.3</v>
          </cell>
          <cell r="E52" t="str">
            <v>Elevar la eficiencia, capacidad de inversión y productividad de las micro, pequeñas y medianas empresas (MIPYME).</v>
          </cell>
        </row>
        <row r="53">
          <cell r="D53" t="str">
            <v>3.5.1</v>
          </cell>
          <cell r="E53" t="str">
            <v>Impulsar el desarrollo exportador sobre la base de una inserción competitiva en los mercados internacionales</v>
          </cell>
        </row>
        <row r="54">
          <cell r="D54" t="str">
            <v>3.5.2</v>
          </cell>
          <cell r="E54" t="str">
            <v>Crear la infraestructura (física e institucional) de normalización, metrología, reglamentación técnica y acreditación, que garantice el cumplimiento de los requisitos de los mercados globales y un compromiso con la excelencia</v>
          </cell>
        </row>
        <row r="55">
          <cell r="D55" t="str">
            <v>3.5.3</v>
          </cell>
          <cell r="E55" t="str">
            <v>Elevar la productividad, competitividad y sostenibilidad ambiental y financiera de las cadenas agroproductivas, a fin de contribuir a la seguridad alimentaria, aprovechar el potencial exportador y generar empleo e ingresos para la población rural</v>
          </cell>
        </row>
        <row r="56">
          <cell r="D56" t="str">
            <v>3.5.4</v>
          </cell>
          <cell r="E56" t="str">
            <v>Desarrollar un sector manufacturero articulador del aparato productivo nacional, ambientalmente sostenible e integrado a los mercados globales con creciente escalamiento en las cadenas de valor</v>
          </cell>
        </row>
        <row r="57">
          <cell r="D57" t="str">
            <v>3.5.5</v>
          </cell>
          <cell r="E57" t="str">
            <v>Apoyar la competitividad, diversificación y sostenibilidad del sector turismo</v>
          </cell>
        </row>
        <row r="58">
          <cell r="D58" t="str">
            <v>3.5.6</v>
          </cell>
          <cell r="E58" t="str">
            <v>Consolidar un entorno adecuado que incentive la inversión para el desarrollo sostenible del sector minero</v>
          </cell>
        </row>
        <row r="59">
          <cell r="D59" t="str">
            <v>4.1.1</v>
          </cell>
          <cell r="E59" t="str">
            <v>Proteger y usar de forma sostenible los bienes y servicios de los ecosistemas, la bio-diversidad y el patrimonio natural de la nación, incluidos los recursos marinos</v>
          </cell>
        </row>
        <row r="60">
          <cell r="D60" t="str">
            <v>4.1.2</v>
          </cell>
          <cell r="E60" t="str">
            <v>Promover la producción y el consumo sostenibles</v>
          </cell>
        </row>
        <row r="61">
          <cell r="D61" t="str">
            <v>4.1.3</v>
          </cell>
          <cell r="E61" t="str">
            <v>Desarrollar una gestión integral de desechos, sustancias contaminantes y fuentes de contaminación</v>
          </cell>
        </row>
        <row r="62">
          <cell r="D62" t="str">
            <v>4.1.4</v>
          </cell>
          <cell r="E62" t="str">
            <v>Gestionar el recurso agua de manera eficiente y sostenible, para garantizar la seguridad hídrica</v>
          </cell>
        </row>
        <row r="63">
          <cell r="D63" t="str">
            <v>4.2.1</v>
          </cell>
          <cell r="E63" t="str">
            <v>Desarrollar un eficaz sistema nacional de gestión integral de riesgos, con activa participación de las comunidades y gobiernos locales, que minimice los daños y posibilite la recuperación rápida y sostenible de las áreas y poblaciones afectadas</v>
          </cell>
        </row>
        <row r="64">
          <cell r="D64" t="str">
            <v>4.3.1</v>
          </cell>
          <cell r="E64" t="str">
            <v>Reducir la vulnerabilidad, avanzar en la adaptación a los efectos del cambio climático y contribuir a la mitigación de sus causas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511660-FF2C-4515-BD65-EA033C868436}" name="Tabla1" displayName="Tabla1" ref="A28:L31" totalsRowShown="0" headerRowDxfId="34" dataDxfId="32" headerRowBorderDxfId="33" tableBorderDxfId="31" totalsRowBorderDxfId="30">
  <tableColumns count="12">
    <tableColumn id="1" xr3:uid="{00000000-0010-0000-0000-000001000000}" name="Producto" dataDxfId="29"/>
    <tableColumn id="2" xr3:uid="{00000000-0010-0000-0000-000002000000}" name="Indicador" dataDxfId="28"/>
    <tableColumn id="3" xr3:uid="{00000000-0010-0000-0000-000003000000}" name="Física_x000a_(A)" dataDxfId="27"/>
    <tableColumn id="4" xr3:uid="{00000000-0010-0000-0000-000004000000}" name="Financiera_x000a_(B)" dataDxfId="26"/>
    <tableColumn id="9" xr3:uid="{00000000-0010-0000-0000-000009000000}" name="Física_x000a_(C)" dataDxfId="25"/>
    <tableColumn id="10" xr3:uid="{00000000-0010-0000-0000-00000A000000}" name="Financiera_x000a_(D)" dataDxfId="24"/>
    <tableColumn id="5" xr3:uid="{00000000-0010-0000-0000-000005000000}" name="Física _x000a_(E)" dataDxfId="23"/>
    <tableColumn id="6" xr3:uid="{00000000-0010-0000-0000-000006000000}" name="Financiera _x000a_ (F)" dataDxfId="22"/>
    <tableColumn id="7" xr3:uid="{00000000-0010-0000-0000-000007000000}" name="Física _x000a_(%)_x000a_ G=E/C" dataDxfId="21">
      <calculatedColumnFormula>IF(G29&gt;0,G29/C29,0)</calculatedColumnFormula>
    </tableColumn>
    <tableColumn id="8" xr3:uid="{00000000-0010-0000-0000-000008000000}" name="Financiero _x000a_(%) _x000a_H=F/D" dataDxfId="20">
      <calculatedColumnFormula>IF(H29&gt;0,H29/D29,0)</calculatedColumnFormula>
    </tableColumn>
    <tableColumn id="11" xr3:uid="{76C74143-16E6-4282-BF0A-FB37A0942EBB}" name="Columna1" dataDxfId="19" dataCellStyle="Porcentaje">
      <calculatedColumnFormula>(Tabla1[[#This Row],[Física 
(E)]]/Tabla1[[#This Row],[Física
(C)]])-1</calculatedColumnFormula>
    </tableColumn>
    <tableColumn id="12" xr3:uid="{83D4B809-BE86-4399-B9BE-30DB10966080}" name="Columna2" dataDxfId="18" dataCellStyle="Porcentaje">
      <calculatedColumnFormula>(Tabla1[[#This Row],[Financiera 
 (F)]]/Tabla1[[#This Row],[Financiera
(D)]])-1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A09503-0E8E-4BAF-965C-6EC5C3252DDA}" name="Tabla13" displayName="Tabla13" ref="A28:L29" totalsRowShown="0" headerRowDxfId="17" dataDxfId="15" headerRowBorderDxfId="16" tableBorderDxfId="14" totalsRowBorderDxfId="13">
  <tableColumns count="12">
    <tableColumn id="1" xr3:uid="{082214AF-C791-426C-BA20-61D3EECADDCA}" name="Producto" dataDxfId="12"/>
    <tableColumn id="2" xr3:uid="{5290FCAC-5BA7-4C51-9D31-FE072C093B12}" name="Indicador" dataDxfId="11"/>
    <tableColumn id="3" xr3:uid="{BDB35A02-6C53-4507-91E7-473DE0ACBE2D}" name="Física_x000a_(A)" dataDxfId="10"/>
    <tableColumn id="4" xr3:uid="{90C5D8B4-E62A-44C6-9865-C576719E0701}" name="Financiera_x000a_(B)" dataDxfId="9"/>
    <tableColumn id="9" xr3:uid="{1243232E-FD98-47A3-ABFB-20415B017776}" name="Física_x000a_(C)" dataDxfId="8"/>
    <tableColumn id="10" xr3:uid="{296BF470-7B45-4101-86F7-7D7868E7B36E}" name="Financiera_x000a_(D)" dataDxfId="7"/>
    <tableColumn id="5" xr3:uid="{E12250DD-28C5-4664-A070-7C7D8BBAF5C3}" name="Física _x000a_(E)" dataDxfId="6"/>
    <tableColumn id="6" xr3:uid="{243A9F61-5CCA-4F13-8162-F90F455F3F13}" name="Financiera _x000a_ (F)" dataDxfId="5"/>
    <tableColumn id="7" xr3:uid="{470751E8-2AC0-40DD-BC9C-2FA5531CE17A}" name="Física _x000a_(%)_x000a_ G=E/C" dataDxfId="4">
      <calculatedColumnFormula>IF(G29&gt;0,G29/C29,0)</calculatedColumnFormula>
    </tableColumn>
    <tableColumn id="8" xr3:uid="{6CD413DC-ACB2-4281-817E-1B0B0781015D}" name="Financiero _x000a_(%) _x000a_H=F/D" dataDxfId="3">
      <calculatedColumnFormula>IF(H29&gt;0,H29/D29,0)</calculatedColumnFormula>
    </tableColumn>
    <tableColumn id="11" xr3:uid="{AEB9D990-A873-44AC-9BE0-8D95FFEAEE81}" name="Variacion fisica" dataDxfId="2">
      <calculatedColumnFormula>Tabla13[[#This Row],[Física 
(E)]]/Tabla13[[#This Row],[Física
(C)]]-1</calculatedColumnFormula>
    </tableColumn>
    <tableColumn id="12" xr3:uid="{B46A5E5A-22BB-49D9-8487-B3F9C8BF60DC}" name="Variación financiera" dataDxfId="1">
      <calculatedColumnFormula>Tabla13[[#This Row],[Financiera 
 (F)]]/Tabla13[[#This Row],[Financiera
(D)]]-1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B265C-0C39-493A-8964-207E927A314E}">
  <sheetPr>
    <pageSetUpPr fitToPage="1"/>
  </sheetPr>
  <dimension ref="A1:L57"/>
  <sheetViews>
    <sheetView showGridLines="0" tabSelected="1" view="pageBreakPreview" zoomScaleNormal="100" zoomScaleSheetLayoutView="100" workbookViewId="0">
      <selection activeCell="B12" sqref="B12:J12"/>
    </sheetView>
  </sheetViews>
  <sheetFormatPr baseColWidth="10" defaultColWidth="10.85546875" defaultRowHeight="15" x14ac:dyDescent="0.25"/>
  <cols>
    <col min="1" max="1" width="23" style="1" customWidth="1"/>
    <col min="2" max="2" width="16.140625" style="1" bestFit="1" customWidth="1"/>
    <col min="3" max="3" width="12.7109375" style="1" customWidth="1"/>
    <col min="4" max="4" width="13.7109375" style="1" bestFit="1" customWidth="1"/>
    <col min="5" max="7" width="12.7109375" style="1" customWidth="1"/>
    <col min="8" max="8" width="17.42578125" style="1" customWidth="1"/>
    <col min="9" max="9" width="12.7109375" style="1" customWidth="1"/>
    <col min="10" max="10" width="17.140625" style="1" customWidth="1"/>
    <col min="11" max="11" width="20.7109375" style="1" hidden="1" customWidth="1"/>
    <col min="12" max="12" width="8.42578125" hidden="1" customWidth="1"/>
    <col min="13" max="13" width="10.5703125" customWidth="1"/>
  </cols>
  <sheetData>
    <row r="1" spans="1:11" ht="21.75" customHeight="1" thickBot="1" x14ac:dyDescent="0.3">
      <c r="A1" s="37"/>
      <c r="B1" s="77" t="s">
        <v>87</v>
      </c>
      <c r="C1" s="78"/>
      <c r="D1" s="78"/>
      <c r="E1" s="78"/>
      <c r="F1" s="78"/>
      <c r="G1" s="78"/>
      <c r="H1" s="78"/>
      <c r="I1" s="78"/>
      <c r="J1" s="79"/>
      <c r="K1" s="10"/>
    </row>
    <row r="2" spans="1:11" ht="21.75" thickBot="1" x14ac:dyDescent="0.3">
      <c r="A2" s="36"/>
      <c r="B2" s="80" t="s">
        <v>78</v>
      </c>
      <c r="C2" s="81"/>
      <c r="D2" s="80" t="s">
        <v>77</v>
      </c>
      <c r="E2" s="81"/>
      <c r="F2" s="81"/>
      <c r="G2" s="81"/>
      <c r="H2" s="82"/>
      <c r="I2" s="35" t="s">
        <v>76</v>
      </c>
      <c r="J2" s="34" t="s">
        <v>75</v>
      </c>
      <c r="K2" s="10"/>
    </row>
    <row r="3" spans="1:11" ht="20.25" customHeight="1" thickBot="1" x14ac:dyDescent="0.3">
      <c r="A3" s="33"/>
      <c r="B3" s="83" t="s">
        <v>74</v>
      </c>
      <c r="C3" s="84"/>
      <c r="D3" s="83"/>
      <c r="E3" s="84"/>
      <c r="F3" s="84"/>
      <c r="G3" s="84"/>
      <c r="H3" s="85"/>
      <c r="I3" s="32"/>
      <c r="J3" s="31"/>
      <c r="K3" s="10"/>
    </row>
    <row r="4" spans="1:11" ht="9" customHeight="1" x14ac:dyDescent="0.25">
      <c r="A4" s="86"/>
      <c r="B4" s="87"/>
      <c r="C4" s="87"/>
      <c r="D4" s="88"/>
      <c r="E4" s="88"/>
      <c r="F4" s="88"/>
      <c r="G4" s="88"/>
      <c r="H4" s="88"/>
      <c r="I4" s="87"/>
      <c r="J4" s="89"/>
      <c r="K4" s="10"/>
    </row>
    <row r="5" spans="1:11" ht="3" customHeight="1" x14ac:dyDescent="0.25">
      <c r="A5" s="74"/>
      <c r="B5" s="75"/>
      <c r="C5" s="75"/>
      <c r="D5" s="75"/>
      <c r="E5" s="75"/>
      <c r="F5" s="75"/>
      <c r="G5" s="75"/>
      <c r="H5" s="75"/>
      <c r="I5" s="75"/>
      <c r="J5" s="76"/>
      <c r="K5" s="10"/>
    </row>
    <row r="6" spans="1:11" ht="15.75" x14ac:dyDescent="0.25">
      <c r="A6" s="42" t="s">
        <v>73</v>
      </c>
      <c r="B6" s="43"/>
      <c r="C6" s="43"/>
      <c r="D6" s="43"/>
      <c r="E6" s="43"/>
      <c r="F6" s="43"/>
      <c r="G6" s="43"/>
      <c r="H6" s="43"/>
      <c r="I6" s="43"/>
      <c r="J6" s="44"/>
      <c r="K6" s="10"/>
    </row>
    <row r="7" spans="1:11" ht="15.75" x14ac:dyDescent="0.25">
      <c r="A7" s="45" t="s">
        <v>72</v>
      </c>
      <c r="B7" s="46"/>
      <c r="C7" s="46"/>
      <c r="D7" s="46"/>
      <c r="E7" s="46"/>
      <c r="F7" s="46"/>
      <c r="G7" s="46"/>
      <c r="H7" s="46"/>
      <c r="I7" s="46"/>
      <c r="J7" s="47"/>
      <c r="K7" s="10"/>
    </row>
    <row r="8" spans="1:11" x14ac:dyDescent="0.25">
      <c r="A8" s="26" t="s">
        <v>71</v>
      </c>
      <c r="B8" s="73" t="s">
        <v>70</v>
      </c>
      <c r="C8" s="73"/>
      <c r="D8" s="73"/>
      <c r="E8" s="73"/>
      <c r="F8" s="73"/>
      <c r="G8" s="73"/>
      <c r="H8" s="73"/>
      <c r="I8" s="73"/>
      <c r="J8" s="73"/>
      <c r="K8" s="10"/>
    </row>
    <row r="9" spans="1:11" ht="15" customHeight="1" x14ac:dyDescent="0.25">
      <c r="A9" s="30" t="s">
        <v>69</v>
      </c>
      <c r="B9" s="73" t="s">
        <v>68</v>
      </c>
      <c r="C9" s="73"/>
      <c r="D9" s="73"/>
      <c r="E9" s="73"/>
      <c r="F9" s="73"/>
      <c r="G9" s="73"/>
      <c r="H9" s="73"/>
      <c r="I9" s="73"/>
      <c r="J9" s="73"/>
      <c r="K9" s="10"/>
    </row>
    <row r="10" spans="1:11" x14ac:dyDescent="0.25">
      <c r="A10" s="30" t="s">
        <v>67</v>
      </c>
      <c r="B10" s="73" t="s">
        <v>66</v>
      </c>
      <c r="C10" s="73"/>
      <c r="D10" s="73"/>
      <c r="E10" s="73"/>
      <c r="F10" s="73"/>
      <c r="G10" s="73"/>
      <c r="H10" s="73"/>
      <c r="I10" s="73"/>
      <c r="J10" s="73"/>
      <c r="K10" s="10"/>
    </row>
    <row r="11" spans="1:11" ht="31.5" customHeight="1" x14ac:dyDescent="0.25">
      <c r="A11" s="26" t="s">
        <v>65</v>
      </c>
      <c r="B11" s="94" t="s">
        <v>64</v>
      </c>
      <c r="C11" s="94"/>
      <c r="D11" s="94"/>
      <c r="E11" s="94"/>
      <c r="F11" s="94"/>
      <c r="G11" s="94"/>
      <c r="H11" s="94"/>
      <c r="I11" s="94"/>
      <c r="J11" s="94"/>
    </row>
    <row r="12" spans="1:11" ht="27.75" customHeight="1" x14ac:dyDescent="0.25">
      <c r="A12" s="26" t="s">
        <v>63</v>
      </c>
      <c r="B12" s="94" t="s">
        <v>62</v>
      </c>
      <c r="C12" s="94"/>
      <c r="D12" s="94"/>
      <c r="E12" s="94"/>
      <c r="F12" s="94"/>
      <c r="G12" s="94"/>
      <c r="H12" s="94"/>
      <c r="I12" s="94"/>
      <c r="J12" s="94"/>
    </row>
    <row r="13" spans="1:11" ht="15.75" x14ac:dyDescent="0.25">
      <c r="A13" s="42" t="s">
        <v>61</v>
      </c>
      <c r="B13" s="43"/>
      <c r="C13" s="43"/>
      <c r="D13" s="43"/>
      <c r="E13" s="43"/>
      <c r="F13" s="43"/>
      <c r="G13" s="43"/>
      <c r="H13" s="43"/>
      <c r="I13" s="43"/>
      <c r="J13" s="44"/>
    </row>
    <row r="14" spans="1:11" x14ac:dyDescent="0.25">
      <c r="A14" s="26" t="s">
        <v>60</v>
      </c>
      <c r="B14" s="29">
        <v>3</v>
      </c>
      <c r="C14" s="48" t="str">
        <f>IFERROR(VLOOKUP(B14,'[1]Validacion datos'!A2:B5,2,FALSE),"")</f>
        <v>DESARROLLO PRODUCTIVO</v>
      </c>
      <c r="D14" s="48"/>
      <c r="E14" s="48"/>
      <c r="F14" s="48"/>
      <c r="G14" s="48"/>
      <c r="H14" s="48"/>
      <c r="I14" s="48"/>
      <c r="J14" s="48"/>
    </row>
    <row r="15" spans="1:11" x14ac:dyDescent="0.25">
      <c r="A15" s="26" t="s">
        <v>59</v>
      </c>
      <c r="B15" s="28">
        <v>3.3</v>
      </c>
      <c r="C15" s="48" t="str">
        <f>IFERROR(VLOOKUP(B15,'[1]Validacion datos'!A8:B26,2,FALSE),"")</f>
        <v>Competitividad e innovavión en un ambiente favorable a la cooperación y la responsabilidad social</v>
      </c>
      <c r="D15" s="48"/>
      <c r="E15" s="48"/>
      <c r="F15" s="48"/>
      <c r="G15" s="48"/>
      <c r="H15" s="48"/>
      <c r="I15" s="48"/>
      <c r="J15" s="48"/>
    </row>
    <row r="16" spans="1:11" ht="25.5" customHeight="1" x14ac:dyDescent="0.25">
      <c r="A16" s="26" t="s">
        <v>58</v>
      </c>
      <c r="B16" s="27" t="s">
        <v>57</v>
      </c>
      <c r="C16" s="48" t="str">
        <f>IFERROR(VLOOKUP(B16,'[1]Validacion datos'!D8:E64,2,FALSE),"")</f>
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</c>
      <c r="D16" s="48"/>
      <c r="E16" s="48"/>
      <c r="F16" s="48"/>
      <c r="G16" s="48"/>
      <c r="H16" s="48"/>
      <c r="I16" s="48"/>
      <c r="J16" s="48"/>
    </row>
    <row r="17" spans="1:12" ht="15.75" x14ac:dyDescent="0.25">
      <c r="A17" s="42" t="s">
        <v>56</v>
      </c>
      <c r="B17" s="43"/>
      <c r="C17" s="43"/>
      <c r="D17" s="43"/>
      <c r="E17" s="43"/>
      <c r="F17" s="43"/>
      <c r="G17" s="43"/>
      <c r="H17" s="43"/>
      <c r="I17" s="43"/>
      <c r="J17" s="44"/>
    </row>
    <row r="18" spans="1:12" x14ac:dyDescent="0.25">
      <c r="A18" s="26" t="s">
        <v>55</v>
      </c>
      <c r="B18" s="40" t="s">
        <v>54</v>
      </c>
      <c r="C18" s="40"/>
      <c r="D18" s="40"/>
      <c r="E18" s="40"/>
      <c r="F18" s="40"/>
      <c r="G18" s="40"/>
      <c r="H18" s="40"/>
      <c r="I18" s="40"/>
      <c r="J18" s="41"/>
    </row>
    <row r="19" spans="1:12" ht="30" customHeight="1" x14ac:dyDescent="0.25">
      <c r="A19" s="25" t="s">
        <v>53</v>
      </c>
      <c r="B19" s="40" t="s">
        <v>52</v>
      </c>
      <c r="C19" s="40"/>
      <c r="D19" s="40"/>
      <c r="E19" s="40"/>
      <c r="F19" s="40"/>
      <c r="G19" s="40"/>
      <c r="H19" s="40"/>
      <c r="I19" s="40"/>
      <c r="J19" s="41"/>
    </row>
    <row r="20" spans="1:12" x14ac:dyDescent="0.25">
      <c r="A20" s="25" t="s">
        <v>51</v>
      </c>
      <c r="B20" s="40" t="s">
        <v>50</v>
      </c>
      <c r="C20" s="40"/>
      <c r="D20" s="40"/>
      <c r="E20" s="40"/>
      <c r="F20" s="40"/>
      <c r="G20" s="40"/>
      <c r="H20" s="40"/>
      <c r="I20" s="40"/>
      <c r="J20" s="41"/>
    </row>
    <row r="21" spans="1:12" ht="32.450000000000003" customHeight="1" x14ac:dyDescent="0.25">
      <c r="A21" s="25" t="s">
        <v>49</v>
      </c>
      <c r="B21" s="40" t="s">
        <v>48</v>
      </c>
      <c r="C21" s="40"/>
      <c r="D21" s="40"/>
      <c r="E21" s="40"/>
      <c r="F21" s="40"/>
      <c r="G21" s="40"/>
      <c r="H21" s="40"/>
      <c r="I21" s="40"/>
      <c r="J21" s="41"/>
      <c r="K21" s="10"/>
    </row>
    <row r="22" spans="1:12" ht="15.75" x14ac:dyDescent="0.25">
      <c r="A22" s="42" t="s">
        <v>47</v>
      </c>
      <c r="B22" s="43"/>
      <c r="C22" s="43"/>
      <c r="D22" s="43"/>
      <c r="E22" s="43"/>
      <c r="F22" s="43"/>
      <c r="G22" s="43"/>
      <c r="H22" s="43"/>
      <c r="I22" s="43"/>
      <c r="J22" s="44"/>
    </row>
    <row r="23" spans="1:12" ht="15.75" x14ac:dyDescent="0.25">
      <c r="A23" s="45" t="s">
        <v>46</v>
      </c>
      <c r="B23" s="46"/>
      <c r="C23" s="46"/>
      <c r="D23" s="46"/>
      <c r="E23" s="46"/>
      <c r="F23" s="46"/>
      <c r="G23" s="46"/>
      <c r="H23" s="46"/>
      <c r="I23" s="46"/>
      <c r="J23" s="47"/>
      <c r="K23" s="10"/>
    </row>
    <row r="24" spans="1:12" ht="15" customHeight="1" x14ac:dyDescent="0.25">
      <c r="A24" s="56" t="s">
        <v>45</v>
      </c>
      <c r="B24" s="57"/>
      <c r="C24" s="58" t="s">
        <v>44</v>
      </c>
      <c r="D24" s="60"/>
      <c r="E24" s="60"/>
      <c r="F24" s="60" t="s">
        <v>43</v>
      </c>
      <c r="G24" s="60"/>
      <c r="H24" s="57"/>
      <c r="I24" s="58" t="s">
        <v>42</v>
      </c>
      <c r="J24" s="59"/>
    </row>
    <row r="25" spans="1:12" x14ac:dyDescent="0.25">
      <c r="A25" s="63">
        <v>904648975</v>
      </c>
      <c r="B25" s="64"/>
      <c r="C25" s="70">
        <f>+SUM(Tabla1[Financiera
(B)])</f>
        <v>1108485550</v>
      </c>
      <c r="D25" s="71"/>
      <c r="E25" s="72"/>
      <c r="F25" s="70">
        <v>546594319.76999998</v>
      </c>
      <c r="G25" s="71"/>
      <c r="H25" s="72"/>
      <c r="I25" s="65">
        <f>+IF(F25&gt;0,F25/C25,0)</f>
        <v>0.49310008576115399</v>
      </c>
      <c r="J25" s="66"/>
    </row>
    <row r="26" spans="1:12" ht="15.75" x14ac:dyDescent="0.25">
      <c r="A26" s="45" t="s">
        <v>41</v>
      </c>
      <c r="B26" s="46"/>
      <c r="C26" s="46"/>
      <c r="D26" s="46"/>
      <c r="E26" s="46"/>
      <c r="F26" s="46"/>
      <c r="G26" s="46"/>
      <c r="H26" s="46"/>
      <c r="I26" s="46"/>
      <c r="J26" s="47"/>
      <c r="K26" s="10"/>
    </row>
    <row r="27" spans="1:12" x14ac:dyDescent="0.25">
      <c r="A27" s="24"/>
      <c r="B27"/>
      <c r="C27" s="67" t="s">
        <v>40</v>
      </c>
      <c r="D27" s="68"/>
      <c r="E27" s="67" t="s">
        <v>39</v>
      </c>
      <c r="F27" s="68"/>
      <c r="G27" s="67" t="s">
        <v>38</v>
      </c>
      <c r="H27" s="67"/>
      <c r="I27" s="67" t="s">
        <v>37</v>
      </c>
      <c r="J27" s="69"/>
    </row>
    <row r="28" spans="1:12" ht="38.25" x14ac:dyDescent="0.25">
      <c r="A28" s="23" t="s">
        <v>36</v>
      </c>
      <c r="B28" s="21" t="s">
        <v>35</v>
      </c>
      <c r="C28" s="21" t="s">
        <v>34</v>
      </c>
      <c r="D28" s="21" t="s">
        <v>33</v>
      </c>
      <c r="E28" s="21" t="s">
        <v>32</v>
      </c>
      <c r="F28" s="21" t="s">
        <v>31</v>
      </c>
      <c r="G28" s="21" t="s">
        <v>30</v>
      </c>
      <c r="H28" s="21" t="s">
        <v>29</v>
      </c>
      <c r="I28" s="21" t="s">
        <v>28</v>
      </c>
      <c r="J28" s="22" t="s">
        <v>27</v>
      </c>
      <c r="K28" s="21" t="s">
        <v>26</v>
      </c>
      <c r="L28" s="21" t="s">
        <v>25</v>
      </c>
    </row>
    <row r="29" spans="1:12" ht="45.95" customHeight="1" x14ac:dyDescent="0.25">
      <c r="A29" s="20" t="s">
        <v>24</v>
      </c>
      <c r="B29" s="19" t="s">
        <v>23</v>
      </c>
      <c r="C29" s="18">
        <v>6398</v>
      </c>
      <c r="D29" s="17">
        <v>137529225</v>
      </c>
      <c r="E29" s="16">
        <v>3261</v>
      </c>
      <c r="F29" s="16">
        <v>70084584.049999997</v>
      </c>
      <c r="G29" s="15">
        <v>3543</v>
      </c>
      <c r="H29" s="15">
        <v>68843811.900000006</v>
      </c>
      <c r="I29" s="14">
        <f t="shared" ref="I29:J31" si="0">IF(G29&gt;0,G29/C29,0)</f>
        <v>0.55376680212566431</v>
      </c>
      <c r="J29" s="13">
        <f t="shared" si="0"/>
        <v>0.50057587323712471</v>
      </c>
      <c r="K29" s="12">
        <f>(Tabla1[[#This Row],[Física 
(E)]]/Tabla1[[#This Row],[Física
(C)]])-1</f>
        <v>8.6476540938362545E-2</v>
      </c>
      <c r="L29" s="11">
        <f>(Tabla1[[#This Row],[Financiera 
 (F)]]/Tabla1[[#This Row],[Financiera
(D)]])-1</f>
        <v>-1.7703924005809779E-2</v>
      </c>
    </row>
    <row r="30" spans="1:12" ht="55.5" customHeight="1" x14ac:dyDescent="0.25">
      <c r="A30" s="20" t="s">
        <v>22</v>
      </c>
      <c r="B30" s="19" t="s">
        <v>21</v>
      </c>
      <c r="C30" s="18">
        <v>13</v>
      </c>
      <c r="D30" s="17">
        <v>8251753</v>
      </c>
      <c r="E30" s="16">
        <v>6</v>
      </c>
      <c r="F30" s="16">
        <v>3808501.38</v>
      </c>
      <c r="G30" s="15">
        <v>6</v>
      </c>
      <c r="H30" s="15">
        <v>3120335.8</v>
      </c>
      <c r="I30" s="14">
        <f t="shared" si="0"/>
        <v>0.46153846153846156</v>
      </c>
      <c r="J30" s="13">
        <f t="shared" si="0"/>
        <v>0.37814217173005538</v>
      </c>
      <c r="K30" s="12">
        <f>(Tabla1[[#This Row],[Física 
(E)]]/Tabla1[[#This Row],[Física
(C)]])-1</f>
        <v>0</v>
      </c>
      <c r="L30" s="11">
        <f>(Tabla1[[#This Row],[Financiera 
 (F)]]/Tabla1[[#This Row],[Financiera
(D)]])-1</f>
        <v>-0.18069196025865697</v>
      </c>
    </row>
    <row r="31" spans="1:12" ht="66.95" customHeight="1" x14ac:dyDescent="0.25">
      <c r="A31" s="20" t="s">
        <v>20</v>
      </c>
      <c r="B31" s="19" t="s">
        <v>19</v>
      </c>
      <c r="C31" s="18">
        <v>235768</v>
      </c>
      <c r="D31" s="17">
        <v>962704572</v>
      </c>
      <c r="E31" s="16">
        <v>116274</v>
      </c>
      <c r="F31" s="16">
        <v>474778824.25</v>
      </c>
      <c r="G31" s="15">
        <v>115017</v>
      </c>
      <c r="H31" s="15">
        <v>474630172.06999999</v>
      </c>
      <c r="I31" s="14">
        <f t="shared" si="0"/>
        <v>0.48783974076210512</v>
      </c>
      <c r="J31" s="13">
        <f t="shared" si="0"/>
        <v>0.4930174696106045</v>
      </c>
      <c r="K31" s="12">
        <f>(Tabla1[[#This Row],[Física 
(E)]]/Tabla1[[#This Row],[Física
(C)]])-1</f>
        <v>-1.0810671345270695E-2</v>
      </c>
      <c r="L31" s="11">
        <f>(Tabla1[[#This Row],[Financiera 
 (F)]]/Tabla1[[#This Row],[Financiera
(D)]])-1</f>
        <v>-3.130977465872764E-4</v>
      </c>
    </row>
    <row r="32" spans="1:12" ht="18.75" customHeight="1" x14ac:dyDescent="0.25">
      <c r="A32" s="42" t="s">
        <v>18</v>
      </c>
      <c r="B32" s="43"/>
      <c r="C32" s="43"/>
      <c r="D32" s="43"/>
      <c r="E32" s="43"/>
      <c r="F32" s="43"/>
      <c r="G32" s="43"/>
      <c r="H32" s="43"/>
      <c r="I32" s="43"/>
      <c r="J32" s="44"/>
    </row>
    <row r="33" spans="1:11" ht="48.75" customHeight="1" x14ac:dyDescent="0.25">
      <c r="A33" s="45" t="s">
        <v>17</v>
      </c>
      <c r="B33" s="46"/>
      <c r="C33" s="46"/>
      <c r="D33" s="46"/>
      <c r="E33" s="46"/>
      <c r="F33" s="46"/>
      <c r="G33" s="46"/>
      <c r="H33" s="46"/>
      <c r="I33" s="46"/>
      <c r="J33" s="47"/>
    </row>
    <row r="34" spans="1:11" x14ac:dyDescent="0.25">
      <c r="A34" s="9" t="s">
        <v>14</v>
      </c>
      <c r="B34" s="96" t="str">
        <f>+A29</f>
        <v>6761-Personas físicas y jurídicas reciben certificaciones aeronáuticas</v>
      </c>
      <c r="C34" s="90"/>
      <c r="D34" s="90"/>
      <c r="E34" s="90"/>
      <c r="F34" s="90"/>
      <c r="G34" s="90"/>
      <c r="H34" s="90"/>
      <c r="I34" s="90"/>
      <c r="J34" s="91"/>
    </row>
    <row r="35" spans="1:11" ht="30" x14ac:dyDescent="0.25">
      <c r="A35" s="9" t="s">
        <v>13</v>
      </c>
      <c r="B35" s="90" t="s">
        <v>16</v>
      </c>
      <c r="C35" s="90"/>
      <c r="D35" s="90"/>
      <c r="E35" s="90"/>
      <c r="F35" s="90"/>
      <c r="G35" s="90"/>
      <c r="H35" s="90"/>
      <c r="I35" s="90"/>
      <c r="J35" s="91"/>
    </row>
    <row r="36" spans="1:11" x14ac:dyDescent="0.25">
      <c r="A36" s="9" t="s">
        <v>11</v>
      </c>
      <c r="B36" s="92" t="s">
        <v>9</v>
      </c>
      <c r="C36" s="92"/>
      <c r="D36" s="92"/>
      <c r="E36" s="92"/>
      <c r="F36" s="92"/>
      <c r="G36" s="92"/>
      <c r="H36" s="92"/>
      <c r="I36" s="92"/>
      <c r="J36" s="93"/>
    </row>
    <row r="37" spans="1:11" ht="39.6" customHeight="1" x14ac:dyDescent="0.25">
      <c r="A37" s="9" t="s">
        <v>10</v>
      </c>
      <c r="B37" s="92" t="s">
        <v>9</v>
      </c>
      <c r="C37" s="92"/>
      <c r="D37" s="92"/>
      <c r="E37" s="92"/>
      <c r="F37" s="92"/>
      <c r="G37" s="92"/>
      <c r="H37" s="92"/>
      <c r="I37" s="92"/>
      <c r="J37" s="93"/>
      <c r="K37" s="10"/>
    </row>
    <row r="38" spans="1:11" x14ac:dyDescent="0.25">
      <c r="A38" s="9" t="s">
        <v>14</v>
      </c>
      <c r="B38" s="90" t="str">
        <f>+A30</f>
        <v>7787-Operadores de aviación general participan del plan de fomento de la aviación general</v>
      </c>
      <c r="C38" s="90"/>
      <c r="D38" s="90"/>
      <c r="E38" s="90"/>
      <c r="F38" s="90"/>
      <c r="G38" s="90"/>
      <c r="H38" s="90"/>
      <c r="I38" s="90"/>
      <c r="J38" s="91"/>
    </row>
    <row r="39" spans="1:11" ht="30" x14ac:dyDescent="0.25">
      <c r="A39" s="9" t="s">
        <v>13</v>
      </c>
      <c r="B39" s="90" t="s">
        <v>15</v>
      </c>
      <c r="C39" s="90"/>
      <c r="D39" s="90"/>
      <c r="E39" s="90"/>
      <c r="F39" s="90"/>
      <c r="G39" s="90"/>
      <c r="H39" s="90"/>
      <c r="I39" s="90"/>
      <c r="J39" s="91"/>
    </row>
    <row r="40" spans="1:11" x14ac:dyDescent="0.25">
      <c r="A40" s="9" t="s">
        <v>11</v>
      </c>
      <c r="B40" s="92" t="s">
        <v>9</v>
      </c>
      <c r="C40" s="92"/>
      <c r="D40" s="92"/>
      <c r="E40" s="92"/>
      <c r="F40" s="92"/>
      <c r="G40" s="92"/>
      <c r="H40" s="92"/>
      <c r="I40" s="92"/>
      <c r="J40" s="93"/>
    </row>
    <row r="41" spans="1:11" ht="39.6" customHeight="1" x14ac:dyDescent="0.25">
      <c r="A41" s="9" t="s">
        <v>10</v>
      </c>
      <c r="B41" s="92" t="s">
        <v>9</v>
      </c>
      <c r="C41" s="92"/>
      <c r="D41" s="92"/>
      <c r="E41" s="92"/>
      <c r="F41" s="92"/>
      <c r="G41" s="92"/>
      <c r="H41" s="92"/>
      <c r="I41" s="92"/>
      <c r="J41" s="93"/>
      <c r="K41" s="10"/>
    </row>
    <row r="42" spans="1:11" ht="27.75" customHeight="1" x14ac:dyDescent="0.25">
      <c r="A42" s="9" t="s">
        <v>14</v>
      </c>
      <c r="B42" s="90" t="str">
        <f>+A31</f>
        <v>7789-Usuarios del espacio aéreo dominicano reciben servicios de navegación aérea, garantizando la seguridad operacional</v>
      </c>
      <c r="C42" s="90"/>
      <c r="D42" s="90"/>
      <c r="E42" s="90"/>
      <c r="F42" s="90"/>
      <c r="G42" s="90"/>
      <c r="H42" s="90"/>
      <c r="I42" s="90"/>
      <c r="J42" s="91"/>
    </row>
    <row r="43" spans="1:11" ht="14.45" customHeight="1" x14ac:dyDescent="0.25">
      <c r="A43" s="9" t="s">
        <v>13</v>
      </c>
      <c r="B43" s="90" t="s">
        <v>12</v>
      </c>
      <c r="C43" s="90"/>
      <c r="D43" s="90"/>
      <c r="E43" s="90"/>
      <c r="F43" s="90"/>
      <c r="G43" s="90"/>
      <c r="H43" s="90"/>
      <c r="I43" s="90"/>
      <c r="J43" s="91"/>
    </row>
    <row r="44" spans="1:11" ht="30.75" customHeight="1" x14ac:dyDescent="0.25">
      <c r="A44" s="9" t="s">
        <v>11</v>
      </c>
      <c r="B44" s="92" t="s">
        <v>9</v>
      </c>
      <c r="C44" s="92"/>
      <c r="D44" s="92"/>
      <c r="E44" s="92"/>
      <c r="F44" s="92"/>
      <c r="G44" s="92"/>
      <c r="H44" s="92"/>
      <c r="I44" s="92"/>
      <c r="J44" s="93"/>
    </row>
    <row r="45" spans="1:11" ht="30" x14ac:dyDescent="0.25">
      <c r="A45" s="9" t="s">
        <v>10</v>
      </c>
      <c r="B45" s="92" t="s">
        <v>9</v>
      </c>
      <c r="C45" s="92"/>
      <c r="D45" s="92"/>
      <c r="E45" s="92"/>
      <c r="F45" s="92"/>
      <c r="G45" s="92"/>
      <c r="H45" s="92"/>
      <c r="I45" s="92"/>
      <c r="J45" s="93"/>
    </row>
    <row r="46" spans="1:11" ht="15.75" x14ac:dyDescent="0.25">
      <c r="A46" s="42" t="s">
        <v>8</v>
      </c>
      <c r="B46" s="43"/>
      <c r="C46" s="43"/>
      <c r="D46" s="43"/>
      <c r="E46" s="43"/>
      <c r="F46" s="43"/>
      <c r="G46" s="43"/>
      <c r="H46" s="43"/>
      <c r="I46" s="43"/>
      <c r="J46" s="44"/>
    </row>
    <row r="47" spans="1:11" ht="15.75" x14ac:dyDescent="0.25">
      <c r="A47" s="49" t="s">
        <v>7</v>
      </c>
      <c r="B47" s="50"/>
      <c r="C47" s="50"/>
      <c r="D47" s="50"/>
      <c r="E47" s="50"/>
      <c r="F47" s="50"/>
      <c r="G47" s="50"/>
      <c r="H47" s="50"/>
      <c r="I47" s="50"/>
      <c r="J47" s="51"/>
    </row>
    <row r="48" spans="1:11" x14ac:dyDescent="0.25">
      <c r="A48" s="52" t="s">
        <v>6</v>
      </c>
      <c r="B48" s="53"/>
      <c r="C48" s="53"/>
      <c r="D48" s="53"/>
      <c r="E48" s="53"/>
      <c r="F48" s="53"/>
      <c r="G48" s="53"/>
      <c r="H48" s="53"/>
      <c r="I48" s="53"/>
      <c r="J48" s="54"/>
    </row>
    <row r="49" spans="1:12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2" x14ac:dyDescent="0.25">
      <c r="A50" s="55" t="s">
        <v>5</v>
      </c>
      <c r="B50" s="55"/>
      <c r="C50" s="55"/>
      <c r="D50" s="55"/>
      <c r="E50" s="55"/>
      <c r="F50" s="55"/>
      <c r="G50" s="55"/>
      <c r="H50" s="55"/>
      <c r="I50" s="55"/>
      <c r="J50" s="55"/>
    </row>
    <row r="52" spans="1:12" x14ac:dyDescent="0.25">
      <c r="A52" s="6" t="s">
        <v>4</v>
      </c>
      <c r="B52" s="5">
        <f>+A25</f>
        <v>904648975</v>
      </c>
      <c r="F52"/>
      <c r="G52" s="62"/>
      <c r="H52" s="62"/>
      <c r="I52" s="62"/>
      <c r="J52" s="62"/>
    </row>
    <row r="53" spans="1:12" x14ac:dyDescent="0.25">
      <c r="A53" s="6" t="s">
        <v>3</v>
      </c>
      <c r="B53" s="5">
        <f>+C25</f>
        <v>1108485550</v>
      </c>
      <c r="G53" s="95"/>
      <c r="H53" s="95"/>
      <c r="I53" s="95"/>
      <c r="J53" s="95"/>
    </row>
    <row r="54" spans="1:12" ht="15" customHeight="1" x14ac:dyDescent="0.25">
      <c r="A54" s="6" t="s">
        <v>2</v>
      </c>
      <c r="B54" s="5">
        <f>+F25</f>
        <v>546594319.76999998</v>
      </c>
      <c r="H54" s="62" t="s">
        <v>1</v>
      </c>
      <c r="I54" s="62"/>
      <c r="J54" s="62"/>
    </row>
    <row r="55" spans="1:12" ht="15" customHeight="1" x14ac:dyDescent="0.25">
      <c r="A55" s="3"/>
      <c r="B55" s="2"/>
      <c r="F55" s="4"/>
      <c r="G55" s="4"/>
      <c r="H55" s="61" t="s">
        <v>0</v>
      </c>
      <c r="I55" s="61"/>
      <c r="J55" s="61"/>
      <c r="K55" s="4"/>
      <c r="L55" s="4"/>
    </row>
    <row r="56" spans="1:12" ht="15" customHeight="1" x14ac:dyDescent="0.25">
      <c r="A56" s="3"/>
      <c r="B56" s="2"/>
      <c r="E56"/>
      <c r="F56"/>
      <c r="G56"/>
      <c r="H56"/>
      <c r="I56"/>
      <c r="J56"/>
      <c r="K56"/>
    </row>
    <row r="57" spans="1:12" ht="14.45" customHeight="1" x14ac:dyDescent="0.25">
      <c r="E57"/>
      <c r="F57"/>
      <c r="G57"/>
      <c r="H57"/>
      <c r="I57"/>
      <c r="J57"/>
      <c r="K57"/>
    </row>
  </sheetData>
  <mergeCells count="60">
    <mergeCell ref="G52:J52"/>
    <mergeCell ref="B34:J34"/>
    <mergeCell ref="B35:J35"/>
    <mergeCell ref="B36:J36"/>
    <mergeCell ref="B37:J37"/>
    <mergeCell ref="B38:J38"/>
    <mergeCell ref="B39:J39"/>
    <mergeCell ref="B40:J40"/>
    <mergeCell ref="B41:J41"/>
    <mergeCell ref="B11:J11"/>
    <mergeCell ref="B12:J12"/>
    <mergeCell ref="A13:J13"/>
    <mergeCell ref="C14:J14"/>
    <mergeCell ref="B9:J9"/>
    <mergeCell ref="B10:J10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8:J8"/>
    <mergeCell ref="H55:J55"/>
    <mergeCell ref="H54:J54"/>
    <mergeCell ref="A25:B25"/>
    <mergeCell ref="I25:J25"/>
    <mergeCell ref="A26:J26"/>
    <mergeCell ref="C27:D27"/>
    <mergeCell ref="G27:H27"/>
    <mergeCell ref="I27:J27"/>
    <mergeCell ref="C25:E25"/>
    <mergeCell ref="F25:H25"/>
    <mergeCell ref="E27:F27"/>
    <mergeCell ref="B42:J42"/>
    <mergeCell ref="B43:J43"/>
    <mergeCell ref="B44:J44"/>
    <mergeCell ref="B45:J45"/>
    <mergeCell ref="G53:J53"/>
    <mergeCell ref="A46:J46"/>
    <mergeCell ref="A47:J47"/>
    <mergeCell ref="A48:J48"/>
    <mergeCell ref="A50:J50"/>
    <mergeCell ref="C16:J16"/>
    <mergeCell ref="A17:J17"/>
    <mergeCell ref="B18:J18"/>
    <mergeCell ref="B19:J19"/>
    <mergeCell ref="B20:J20"/>
    <mergeCell ref="A23:J23"/>
    <mergeCell ref="A24:B24"/>
    <mergeCell ref="I24:J24"/>
    <mergeCell ref="C24:E24"/>
    <mergeCell ref="F24:H24"/>
    <mergeCell ref="B21:J21"/>
    <mergeCell ref="A32:J32"/>
    <mergeCell ref="A33:J33"/>
    <mergeCell ref="A22:J22"/>
    <mergeCell ref="C15:J15"/>
  </mergeCells>
  <dataValidations count="16">
    <dataValidation allowBlank="1" showInputMessage="1" showErrorMessage="1" prompt="Nombre de cada producto" sqref="A28:A31" xr:uid="{00000000-0002-0000-0000-000005000000}"/>
    <dataValidation allowBlank="1" showInputMessage="1" showErrorMessage="1" prompt="Nombre del indicador" sqref="B28:B31" xr:uid="{00000000-0002-0000-0000-000004000000}"/>
    <dataValidation allowBlank="1" showInputMessage="1" showErrorMessage="1" prompt="Meta alcanzada en el trimestre" sqref="G28:G31" xr:uid="{00000000-0002-0000-0000-000001000000}"/>
    <dataValidation allowBlank="1" showInputMessage="1" showErrorMessage="1" prompt="Monto ejecutado en el trimestre" sqref="H28:H31 F30:F31" xr:uid="{00000000-0002-0000-0000-000000000000}"/>
    <dataValidation allowBlank="1" sqref="A8" xr:uid="{00000000-0002-0000-0000-00000F000000}"/>
    <dataValidation allowBlank="1" showInputMessage="1" prompt="Nombre del capítulo" sqref="B8:J10" xr:uid="{00000000-0002-0000-0000-00000E000000}"/>
    <dataValidation allowBlank="1" showInputMessage="1" showErrorMessage="1" prompt="¿A quién va dirigido el programa?, ¿qué característica tiene esta población que requiere ser beneficiada?" sqref="B20:J20" xr:uid="{00000000-0002-0000-0000-00000D000000}"/>
    <dataValidation allowBlank="1" showInputMessage="1" showErrorMessage="1" prompt="Nombre del producto" sqref="B38:J38 B34:J34 B42:J42" xr:uid="{7EC3C61C-F569-49EB-A09B-2F7416EC88DA}"/>
    <dataValidation allowBlank="1" showInputMessage="1" showErrorMessage="1" prompt="¿En qué consiste el producto? su objetivo" sqref="B39:J39 B35:J35 B43:J43" xr:uid="{126DE0C9-5861-4580-8A64-9A50BF5F4314}"/>
    <dataValidation allowBlank="1" showInputMessage="1" showErrorMessage="1" prompt="1. Describir lo plasmado en el presupuesto_x000a_2. Describir lo alcanzado en términos financieros y de producción " sqref="B40:J40 B36:J36 B44:J44" xr:uid="{071C2C91-B2D1-4163-BBC1-A9E2BAFE6A3B}"/>
    <dataValidation allowBlank="1" showInputMessage="1" showErrorMessage="1" prompt="De existir desvío, explicar razones." sqref="B37:J45" xr:uid="{71614758-ACA5-4BAE-8B2E-CE5501040D22}"/>
    <dataValidation allowBlank="1" showInputMessage="1" showErrorMessage="1" prompt="Oportunidades de mejora identificadas" sqref="A48:J49" xr:uid="{00000000-0002-0000-0000-000008000000}"/>
    <dataValidation allowBlank="1" showInputMessage="1" showErrorMessage="1" prompt="Presupuesto del programa" sqref="A25:C25 F25" xr:uid="{00000000-0002-0000-0000-000007000000}"/>
    <dataValidation allowBlank="1" showInputMessage="1" showErrorMessage="1" prompt="¿En qué consiste el programa?" sqref="B19:J19" xr:uid="{00000000-0002-0000-0000-000006000000}"/>
    <dataValidation allowBlank="1" showInputMessage="1" showErrorMessage="1" prompt="Meta anual del indicador" sqref="E28 C28:C31" xr:uid="{00000000-0002-0000-0000-000003000000}"/>
    <dataValidation allowBlank="1" showInputMessage="1" showErrorMessage="1" prompt="Monto presupuestado para el producto" sqref="D28:D31 E29:E31 F28:F29" xr:uid="{00000000-0002-0000-0000-000002000000}"/>
  </dataValidations>
  <printOptions horizontalCentered="1" verticalCentered="1"/>
  <pageMargins left="0.7" right="0.7" top="0.75" bottom="0.75" header="0.3" footer="0.3"/>
  <pageSetup scale="55" orientation="portrait" r:id="rId1"/>
  <rowBreaks count="1" manualBreakCount="1">
    <brk id="31" max="9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A2AB9-0E05-43D5-88C0-C1512DC9823B}">
  <dimension ref="A1:L47"/>
  <sheetViews>
    <sheetView workbookViewId="0">
      <selection activeCell="B9" sqref="B9:J9"/>
    </sheetView>
  </sheetViews>
  <sheetFormatPr baseColWidth="10" defaultColWidth="10.85546875" defaultRowHeight="15" x14ac:dyDescent="0.25"/>
  <cols>
    <col min="1" max="1" width="23" style="1" customWidth="1"/>
    <col min="2" max="2" width="16.140625" style="1" bestFit="1" customWidth="1"/>
    <col min="3" max="3" width="12.7109375" style="1" customWidth="1"/>
    <col min="4" max="4" width="13.7109375" style="1" bestFit="1" customWidth="1"/>
    <col min="5" max="7" width="12.7109375" style="1" customWidth="1"/>
    <col min="8" max="8" width="13.42578125" style="1" customWidth="1"/>
    <col min="9" max="10" width="12.7109375" style="1" customWidth="1"/>
    <col min="11" max="11" width="10.85546875" style="1" hidden="1" customWidth="1"/>
    <col min="12" max="12" width="10.85546875" hidden="1" customWidth="1"/>
  </cols>
  <sheetData>
    <row r="1" spans="1:11" ht="21.75" thickBot="1" x14ac:dyDescent="0.3">
      <c r="A1" s="37"/>
      <c r="B1" s="77" t="s">
        <v>87</v>
      </c>
      <c r="C1" s="78"/>
      <c r="D1" s="78"/>
      <c r="E1" s="78"/>
      <c r="F1" s="78"/>
      <c r="G1" s="78"/>
      <c r="H1" s="78"/>
      <c r="I1" s="78"/>
      <c r="J1" s="79"/>
      <c r="K1" s="10"/>
    </row>
    <row r="2" spans="1:11" ht="21.75" thickBot="1" x14ac:dyDescent="0.3">
      <c r="A2" s="36"/>
      <c r="B2" s="80" t="s">
        <v>78</v>
      </c>
      <c r="C2" s="81"/>
      <c r="D2" s="80" t="s">
        <v>77</v>
      </c>
      <c r="E2" s="81"/>
      <c r="F2" s="81"/>
      <c r="G2" s="81"/>
      <c r="H2" s="82"/>
      <c r="I2" s="35" t="s">
        <v>76</v>
      </c>
      <c r="J2" s="34" t="s">
        <v>75</v>
      </c>
      <c r="K2" s="10"/>
    </row>
    <row r="3" spans="1:11" ht="20.25" customHeight="1" thickBot="1" x14ac:dyDescent="0.3">
      <c r="A3" s="33"/>
      <c r="B3" s="83" t="s">
        <v>74</v>
      </c>
      <c r="C3" s="84"/>
      <c r="D3" s="83"/>
      <c r="E3" s="84"/>
      <c r="F3" s="84"/>
      <c r="G3" s="84"/>
      <c r="H3" s="85"/>
      <c r="I3" s="32"/>
      <c r="J3" s="31"/>
      <c r="K3" s="10"/>
    </row>
    <row r="4" spans="1:11" ht="9" customHeight="1" x14ac:dyDescent="0.25">
      <c r="A4" s="86"/>
      <c r="B4" s="87"/>
      <c r="C4" s="87"/>
      <c r="D4" s="88"/>
      <c r="E4" s="88"/>
      <c r="F4" s="88"/>
      <c r="G4" s="88"/>
      <c r="H4" s="88"/>
      <c r="I4" s="87"/>
      <c r="J4" s="89"/>
      <c r="K4" s="10"/>
    </row>
    <row r="5" spans="1:11" ht="3" customHeight="1" x14ac:dyDescent="0.25">
      <c r="A5" s="74"/>
      <c r="B5" s="75"/>
      <c r="C5" s="75"/>
      <c r="D5" s="75"/>
      <c r="E5" s="75"/>
      <c r="F5" s="75"/>
      <c r="G5" s="75"/>
      <c r="H5" s="75"/>
      <c r="I5" s="75"/>
      <c r="J5" s="76"/>
      <c r="K5" s="10"/>
    </row>
    <row r="6" spans="1:11" ht="15.75" x14ac:dyDescent="0.25">
      <c r="A6" s="42" t="s">
        <v>73</v>
      </c>
      <c r="B6" s="43"/>
      <c r="C6" s="43"/>
      <c r="D6" s="43"/>
      <c r="E6" s="43"/>
      <c r="F6" s="43"/>
      <c r="G6" s="43"/>
      <c r="H6" s="43"/>
      <c r="I6" s="43"/>
      <c r="J6" s="44"/>
      <c r="K6" s="10"/>
    </row>
    <row r="7" spans="1:11" ht="15.75" x14ac:dyDescent="0.25">
      <c r="A7" s="45" t="s">
        <v>72</v>
      </c>
      <c r="B7" s="46"/>
      <c r="C7" s="46"/>
      <c r="D7" s="46"/>
      <c r="E7" s="46"/>
      <c r="F7" s="46"/>
      <c r="G7" s="46"/>
      <c r="H7" s="46"/>
      <c r="I7" s="46"/>
      <c r="J7" s="47"/>
      <c r="K7" s="10"/>
    </row>
    <row r="8" spans="1:11" x14ac:dyDescent="0.25">
      <c r="A8" s="26" t="s">
        <v>71</v>
      </c>
      <c r="B8" s="73" t="s">
        <v>70</v>
      </c>
      <c r="C8" s="73"/>
      <c r="D8" s="73"/>
      <c r="E8" s="73"/>
      <c r="F8" s="73"/>
      <c r="G8" s="73"/>
      <c r="H8" s="73"/>
      <c r="I8" s="73"/>
      <c r="J8" s="73"/>
      <c r="K8" s="10"/>
    </row>
    <row r="9" spans="1:11" ht="15" customHeight="1" x14ac:dyDescent="0.25">
      <c r="A9" s="30" t="s">
        <v>69</v>
      </c>
      <c r="B9" s="73" t="s">
        <v>68</v>
      </c>
      <c r="C9" s="73"/>
      <c r="D9" s="73"/>
      <c r="E9" s="73"/>
      <c r="F9" s="73"/>
      <c r="G9" s="73"/>
      <c r="H9" s="73"/>
      <c r="I9" s="73"/>
      <c r="J9" s="73"/>
      <c r="K9" s="10"/>
    </row>
    <row r="10" spans="1:11" x14ac:dyDescent="0.25">
      <c r="A10" s="30" t="s">
        <v>67</v>
      </c>
      <c r="B10" s="73" t="s">
        <v>66</v>
      </c>
      <c r="C10" s="73"/>
      <c r="D10" s="73"/>
      <c r="E10" s="73"/>
      <c r="F10" s="73"/>
      <c r="G10" s="73"/>
      <c r="H10" s="73"/>
      <c r="I10" s="73"/>
      <c r="J10" s="73"/>
      <c r="K10" s="10"/>
    </row>
    <row r="11" spans="1:11" ht="31.5" customHeight="1" x14ac:dyDescent="0.25">
      <c r="A11" s="26" t="s">
        <v>65</v>
      </c>
      <c r="B11" s="94" t="s">
        <v>64</v>
      </c>
      <c r="C11" s="94"/>
      <c r="D11" s="94"/>
      <c r="E11" s="94"/>
      <c r="F11" s="94"/>
      <c r="G11" s="94"/>
      <c r="H11" s="94"/>
      <c r="I11" s="94"/>
      <c r="J11" s="94"/>
    </row>
    <row r="12" spans="1:11" ht="27.75" customHeight="1" x14ac:dyDescent="0.25">
      <c r="A12" s="26" t="s">
        <v>63</v>
      </c>
      <c r="B12" s="94" t="s">
        <v>62</v>
      </c>
      <c r="C12" s="94"/>
      <c r="D12" s="94"/>
      <c r="E12" s="94"/>
      <c r="F12" s="94"/>
      <c r="G12" s="94"/>
      <c r="H12" s="94"/>
      <c r="I12" s="94"/>
      <c r="J12" s="94"/>
    </row>
    <row r="13" spans="1:11" ht="15.75" x14ac:dyDescent="0.25">
      <c r="A13" s="42" t="s">
        <v>61</v>
      </c>
      <c r="B13" s="43"/>
      <c r="C13" s="43"/>
      <c r="D13" s="43"/>
      <c r="E13" s="43"/>
      <c r="F13" s="43"/>
      <c r="G13" s="43"/>
      <c r="H13" s="43"/>
      <c r="I13" s="43"/>
      <c r="J13" s="44"/>
    </row>
    <row r="14" spans="1:11" x14ac:dyDescent="0.25">
      <c r="A14" s="26" t="s">
        <v>60</v>
      </c>
      <c r="B14" s="29">
        <v>4</v>
      </c>
      <c r="C14" s="48" t="str">
        <f>IFERROR(VLOOKUP(B14,'[1]Validacion datos'!A2:B5,2,FALSE),"")</f>
        <v>DESARROLLO SOSTENIBLE</v>
      </c>
      <c r="D14" s="48"/>
      <c r="E14" s="48"/>
      <c r="F14" s="48"/>
      <c r="G14" s="48"/>
      <c r="H14" s="48"/>
      <c r="I14" s="48"/>
      <c r="J14" s="48"/>
    </row>
    <row r="15" spans="1:11" x14ac:dyDescent="0.25">
      <c r="A15" s="26" t="s">
        <v>59</v>
      </c>
      <c r="B15" s="28">
        <v>4.3</v>
      </c>
      <c r="C15" s="48" t="str">
        <f>IFERROR(VLOOKUP(B15,'[1]Validacion datos'!A8:B26,2,FALSE),"")</f>
        <v>Adecuada adaptación al cambio climático</v>
      </c>
      <c r="D15" s="48"/>
      <c r="E15" s="48"/>
      <c r="F15" s="48"/>
      <c r="G15" s="48"/>
      <c r="H15" s="48"/>
      <c r="I15" s="48"/>
      <c r="J15" s="48"/>
    </row>
    <row r="16" spans="1:11" ht="25.5" customHeight="1" x14ac:dyDescent="0.25">
      <c r="A16" s="26" t="s">
        <v>58</v>
      </c>
      <c r="B16" s="27" t="s">
        <v>79</v>
      </c>
      <c r="C16" s="48" t="str">
        <f>IFERROR(VLOOKUP(B16,'[1]Validacion datos'!D8:E64,2,FALSE),"")</f>
        <v>Reducir la vulnerabilidad, avanzar en la adaptación a los efectos del cambio climático y contribuir a la mitigación de sus causas</v>
      </c>
      <c r="D16" s="48"/>
      <c r="E16" s="48"/>
      <c r="F16" s="48"/>
      <c r="G16" s="48"/>
      <c r="H16" s="48"/>
      <c r="I16" s="48"/>
      <c r="J16" s="48"/>
    </row>
    <row r="17" spans="1:12" ht="15.75" x14ac:dyDescent="0.25">
      <c r="A17" s="42" t="s">
        <v>56</v>
      </c>
      <c r="B17" s="43"/>
      <c r="C17" s="43"/>
      <c r="D17" s="43"/>
      <c r="E17" s="43"/>
      <c r="F17" s="43"/>
      <c r="G17" s="43"/>
      <c r="H17" s="43"/>
      <c r="I17" s="43"/>
      <c r="J17" s="44"/>
    </row>
    <row r="18" spans="1:12" x14ac:dyDescent="0.25">
      <c r="A18" s="26" t="s">
        <v>55</v>
      </c>
      <c r="B18" s="103" t="s">
        <v>54</v>
      </c>
      <c r="C18" s="103"/>
      <c r="D18" s="103"/>
      <c r="E18" s="103"/>
      <c r="F18" s="103"/>
      <c r="G18" s="103"/>
      <c r="H18" s="103"/>
      <c r="I18" s="103"/>
      <c r="J18" s="104"/>
    </row>
    <row r="19" spans="1:12" ht="30" customHeight="1" x14ac:dyDescent="0.25">
      <c r="A19" s="25" t="s">
        <v>53</v>
      </c>
      <c r="B19" s="40" t="s">
        <v>52</v>
      </c>
      <c r="C19" s="40"/>
      <c r="D19" s="40"/>
      <c r="E19" s="40"/>
      <c r="F19" s="40"/>
      <c r="G19" s="40"/>
      <c r="H19" s="40"/>
      <c r="I19" s="40"/>
      <c r="J19" s="41"/>
    </row>
    <row r="20" spans="1:12" x14ac:dyDescent="0.25">
      <c r="A20" s="25" t="s">
        <v>51</v>
      </c>
      <c r="B20" s="40" t="s">
        <v>50</v>
      </c>
      <c r="C20" s="40"/>
      <c r="D20" s="40"/>
      <c r="E20" s="40"/>
      <c r="F20" s="40"/>
      <c r="G20" s="40"/>
      <c r="H20" s="40"/>
      <c r="I20" s="40"/>
      <c r="J20" s="41"/>
    </row>
    <row r="21" spans="1:12" ht="32.450000000000003" customHeight="1" x14ac:dyDescent="0.25">
      <c r="A21" s="25" t="s">
        <v>49</v>
      </c>
      <c r="B21" s="40" t="s">
        <v>48</v>
      </c>
      <c r="C21" s="40"/>
      <c r="D21" s="40"/>
      <c r="E21" s="40"/>
      <c r="F21" s="40"/>
      <c r="G21" s="40"/>
      <c r="H21" s="40"/>
      <c r="I21" s="40"/>
      <c r="J21" s="41"/>
      <c r="K21" s="10"/>
    </row>
    <row r="22" spans="1:12" ht="15.75" x14ac:dyDescent="0.25">
      <c r="A22" s="42" t="s">
        <v>47</v>
      </c>
      <c r="B22" s="43"/>
      <c r="C22" s="43"/>
      <c r="D22" s="43"/>
      <c r="E22" s="43"/>
      <c r="F22" s="43"/>
      <c r="G22" s="43"/>
      <c r="H22" s="43"/>
      <c r="I22" s="43"/>
      <c r="J22" s="44"/>
    </row>
    <row r="23" spans="1:12" ht="15.75" x14ac:dyDescent="0.25">
      <c r="A23" s="45" t="s">
        <v>46</v>
      </c>
      <c r="B23" s="46"/>
      <c r="C23" s="46"/>
      <c r="D23" s="46"/>
      <c r="E23" s="46"/>
      <c r="F23" s="46"/>
      <c r="G23" s="46"/>
      <c r="H23" s="46"/>
      <c r="I23" s="46"/>
      <c r="J23" s="47"/>
      <c r="K23" s="10"/>
    </row>
    <row r="24" spans="1:12" ht="15" customHeight="1" x14ac:dyDescent="0.25">
      <c r="A24" s="56" t="s">
        <v>45</v>
      </c>
      <c r="B24" s="57"/>
      <c r="C24" s="58" t="s">
        <v>44</v>
      </c>
      <c r="D24" s="60"/>
      <c r="E24" s="60"/>
      <c r="F24" s="60" t="s">
        <v>43</v>
      </c>
      <c r="G24" s="60"/>
      <c r="H24" s="57"/>
      <c r="I24" s="58" t="s">
        <v>42</v>
      </c>
      <c r="J24" s="59"/>
    </row>
    <row r="25" spans="1:12" x14ac:dyDescent="0.25">
      <c r="A25" s="100">
        <v>25000000</v>
      </c>
      <c r="B25" s="72"/>
      <c r="C25" s="70">
        <f t="array" ref="C25">+Tabla13[Financiera
(B)]</f>
        <v>26130553</v>
      </c>
      <c r="D25" s="71"/>
      <c r="E25" s="72"/>
      <c r="F25" s="70">
        <f>+SUM(Tabla13[Financiera 
 (F)])</f>
        <v>20792613.260000002</v>
      </c>
      <c r="G25" s="71"/>
      <c r="H25" s="72"/>
      <c r="I25" s="101">
        <f>+IF(F25&gt;0,F25/C25,0)</f>
        <v>0.79572036841317528</v>
      </c>
      <c r="J25" s="102"/>
    </row>
    <row r="26" spans="1:12" ht="15.75" x14ac:dyDescent="0.25">
      <c r="A26" s="45" t="s">
        <v>80</v>
      </c>
      <c r="B26" s="46"/>
      <c r="C26" s="46"/>
      <c r="D26" s="46"/>
      <c r="E26" s="46"/>
      <c r="F26" s="46"/>
      <c r="G26" s="46"/>
      <c r="H26" s="46"/>
      <c r="I26" s="46"/>
      <c r="J26" s="47"/>
      <c r="K26" s="10"/>
    </row>
    <row r="27" spans="1:12" x14ac:dyDescent="0.25">
      <c r="A27" s="24"/>
      <c r="B27"/>
      <c r="C27" s="67" t="s">
        <v>40</v>
      </c>
      <c r="D27" s="68"/>
      <c r="E27" s="67" t="s">
        <v>39</v>
      </c>
      <c r="F27" s="68"/>
      <c r="G27" s="67" t="s">
        <v>38</v>
      </c>
      <c r="H27" s="67"/>
      <c r="I27" s="67" t="s">
        <v>37</v>
      </c>
      <c r="J27" s="69"/>
    </row>
    <row r="28" spans="1:12" ht="38.25" x14ac:dyDescent="0.25">
      <c r="A28" s="23" t="s">
        <v>36</v>
      </c>
      <c r="B28" s="21" t="s">
        <v>35</v>
      </c>
      <c r="C28" s="21" t="s">
        <v>34</v>
      </c>
      <c r="D28" s="21" t="s">
        <v>33</v>
      </c>
      <c r="E28" s="21" t="s">
        <v>32</v>
      </c>
      <c r="F28" s="21" t="s">
        <v>31</v>
      </c>
      <c r="G28" s="21" t="s">
        <v>30</v>
      </c>
      <c r="H28" s="21" t="s">
        <v>29</v>
      </c>
      <c r="I28" s="21" t="s">
        <v>28</v>
      </c>
      <c r="J28" s="22" t="s">
        <v>27</v>
      </c>
      <c r="K28" s="38" t="s">
        <v>81</v>
      </c>
      <c r="L28" s="38" t="s">
        <v>82</v>
      </c>
    </row>
    <row r="29" spans="1:12" ht="78" customHeight="1" x14ac:dyDescent="0.25">
      <c r="A29" s="20" t="s">
        <v>83</v>
      </c>
      <c r="B29" s="19" t="s">
        <v>84</v>
      </c>
      <c r="C29" s="18">
        <v>12</v>
      </c>
      <c r="D29" s="17">
        <v>26130553</v>
      </c>
      <c r="E29" s="16">
        <v>6</v>
      </c>
      <c r="F29" s="16">
        <v>10392250.02</v>
      </c>
      <c r="G29" s="15">
        <v>6</v>
      </c>
      <c r="H29" s="16">
        <v>20792613.260000002</v>
      </c>
      <c r="I29" s="14">
        <f>IF(G29&gt;0,G29/C29,0)</f>
        <v>0.5</v>
      </c>
      <c r="J29" s="13">
        <f>IF(H29&gt;0,H29/D29,0)</f>
        <v>0.79572036841317528</v>
      </c>
      <c r="K29" s="39">
        <f>Tabla13[[#This Row],[Física 
(E)]]/Tabla13[[#This Row],[Física
(C)]]-1</f>
        <v>0</v>
      </c>
      <c r="L29" s="39">
        <f>Tabla13[[#This Row],[Financiera 
 (F)]]/Tabla13[[#This Row],[Financiera
(D)]]-1</f>
        <v>1.0007806990771382</v>
      </c>
    </row>
    <row r="30" spans="1:12" ht="18.75" customHeight="1" x14ac:dyDescent="0.25">
      <c r="A30" s="42" t="s">
        <v>18</v>
      </c>
      <c r="B30" s="43"/>
      <c r="C30" s="43"/>
      <c r="D30" s="43"/>
      <c r="E30" s="43"/>
      <c r="F30" s="43"/>
      <c r="G30" s="43"/>
      <c r="H30" s="43"/>
      <c r="I30" s="43"/>
      <c r="J30" s="44"/>
    </row>
    <row r="31" spans="1:12" ht="48.75" customHeight="1" x14ac:dyDescent="0.25">
      <c r="A31" s="45" t="s">
        <v>17</v>
      </c>
      <c r="B31" s="46"/>
      <c r="C31" s="46"/>
      <c r="D31" s="46"/>
      <c r="E31" s="46"/>
      <c r="F31" s="46"/>
      <c r="G31" s="46"/>
      <c r="H31" s="46"/>
      <c r="I31" s="46"/>
      <c r="J31" s="47"/>
    </row>
    <row r="32" spans="1:12" x14ac:dyDescent="0.25">
      <c r="A32" s="9" t="s">
        <v>14</v>
      </c>
      <c r="B32" s="40" t="str">
        <f t="array" ref="B32">+Tabla13[Producto]</f>
        <v>7788-Operadores aéreos participan en el plan de reducción de CO2 mediante la implementación de un esquema de compensaciones de emisiones</v>
      </c>
      <c r="C32" s="40"/>
      <c r="D32" s="40"/>
      <c r="E32" s="40"/>
      <c r="F32" s="40"/>
      <c r="G32" s="40"/>
      <c r="H32" s="40"/>
      <c r="I32" s="40"/>
      <c r="J32" s="41"/>
    </row>
    <row r="33" spans="1:11" ht="30" x14ac:dyDescent="0.25">
      <c r="A33" s="9" t="s">
        <v>13</v>
      </c>
      <c r="B33" s="40" t="s">
        <v>85</v>
      </c>
      <c r="C33" s="40"/>
      <c r="D33" s="40"/>
      <c r="E33" s="40"/>
      <c r="F33" s="40"/>
      <c r="G33" s="40"/>
      <c r="H33" s="40"/>
      <c r="I33" s="40"/>
      <c r="J33" s="41"/>
    </row>
    <row r="34" spans="1:11" x14ac:dyDescent="0.25">
      <c r="A34" s="9" t="s">
        <v>11</v>
      </c>
      <c r="B34" s="98" t="s">
        <v>9</v>
      </c>
      <c r="C34" s="98"/>
      <c r="D34" s="98"/>
      <c r="E34" s="98"/>
      <c r="F34" s="98"/>
      <c r="G34" s="98"/>
      <c r="H34" s="98"/>
      <c r="I34" s="98"/>
      <c r="J34" s="99"/>
    </row>
    <row r="35" spans="1:11" ht="30" x14ac:dyDescent="0.25">
      <c r="A35" s="9" t="s">
        <v>10</v>
      </c>
      <c r="B35" s="98" t="s">
        <v>9</v>
      </c>
      <c r="C35" s="98"/>
      <c r="D35" s="98"/>
      <c r="E35" s="98"/>
      <c r="F35" s="98"/>
      <c r="G35" s="98"/>
      <c r="H35" s="98"/>
      <c r="I35" s="98"/>
      <c r="J35" s="99"/>
      <c r="K35" s="10"/>
    </row>
    <row r="36" spans="1:11" ht="27.75" customHeight="1" x14ac:dyDescent="0.25">
      <c r="A36" s="42" t="s">
        <v>8</v>
      </c>
      <c r="B36" s="43"/>
      <c r="C36" s="43"/>
      <c r="D36" s="43"/>
      <c r="E36" s="43"/>
      <c r="F36" s="43"/>
      <c r="G36" s="43"/>
      <c r="H36" s="43"/>
      <c r="I36" s="43"/>
      <c r="J36" s="44"/>
    </row>
    <row r="37" spans="1:11" ht="15.75" x14ac:dyDescent="0.25">
      <c r="A37" s="49" t="s">
        <v>7</v>
      </c>
      <c r="B37" s="50"/>
      <c r="C37" s="50"/>
      <c r="D37" s="50"/>
      <c r="E37" s="50"/>
      <c r="F37" s="50"/>
      <c r="G37" s="50"/>
      <c r="H37" s="50"/>
      <c r="I37" s="50"/>
      <c r="J37" s="51"/>
    </row>
    <row r="38" spans="1:11" ht="30.75" customHeight="1" x14ac:dyDescent="0.25">
      <c r="A38" s="52" t="s">
        <v>86</v>
      </c>
      <c r="B38" s="53"/>
      <c r="C38" s="53"/>
      <c r="D38" s="53"/>
      <c r="E38" s="53"/>
      <c r="F38" s="53"/>
      <c r="G38" s="53"/>
      <c r="H38" s="53"/>
      <c r="I38" s="53"/>
      <c r="J38" s="54"/>
    </row>
    <row r="39" spans="1:1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1" x14ac:dyDescent="0.25">
      <c r="A40" s="55" t="s">
        <v>5</v>
      </c>
      <c r="B40" s="55"/>
      <c r="C40" s="55"/>
      <c r="D40" s="55"/>
      <c r="E40" s="55"/>
      <c r="F40" s="55"/>
      <c r="G40" s="55"/>
      <c r="H40" s="55"/>
      <c r="I40" s="55"/>
      <c r="J40" s="55"/>
    </row>
    <row r="41" spans="1:11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1" x14ac:dyDescent="0.25">
      <c r="A42" s="6" t="s">
        <v>4</v>
      </c>
      <c r="B42" s="5">
        <f>+A25</f>
        <v>25000000</v>
      </c>
      <c r="C42" s="7"/>
      <c r="D42" s="7"/>
      <c r="E42" s="7"/>
      <c r="F42" s="7"/>
      <c r="G42"/>
      <c r="H42" s="7"/>
      <c r="I42" s="7"/>
      <c r="J42" s="7"/>
    </row>
    <row r="43" spans="1:11" x14ac:dyDescent="0.25">
      <c r="A43" s="6" t="s">
        <v>3</v>
      </c>
      <c r="B43" s="5">
        <f>+C25</f>
        <v>26130553</v>
      </c>
      <c r="I43"/>
    </row>
    <row r="44" spans="1:11" x14ac:dyDescent="0.25">
      <c r="A44" s="6" t="s">
        <v>2</v>
      </c>
      <c r="B44" s="5">
        <f>+F25</f>
        <v>20792613.260000002</v>
      </c>
      <c r="G44" s="62" t="s">
        <v>1</v>
      </c>
      <c r="H44" s="62"/>
      <c r="I44" s="62"/>
      <c r="J44" s="62"/>
    </row>
    <row r="45" spans="1:11" x14ac:dyDescent="0.25">
      <c r="G45" s="97" t="s">
        <v>0</v>
      </c>
      <c r="H45" s="97"/>
      <c r="I45" s="97"/>
      <c r="J45" s="97"/>
    </row>
    <row r="46" spans="1:11" x14ac:dyDescent="0.25">
      <c r="E46"/>
      <c r="F46"/>
      <c r="G46"/>
      <c r="H46"/>
      <c r="I46"/>
      <c r="J46"/>
      <c r="K46"/>
    </row>
    <row r="47" spans="1:11" x14ac:dyDescent="0.25">
      <c r="E47"/>
      <c r="F47"/>
      <c r="G47"/>
      <c r="H47"/>
      <c r="I47"/>
      <c r="J47"/>
      <c r="K47"/>
    </row>
  </sheetData>
  <mergeCells count="50">
    <mergeCell ref="A4:J4"/>
    <mergeCell ref="B1:J1"/>
    <mergeCell ref="B2:C2"/>
    <mergeCell ref="D2:H2"/>
    <mergeCell ref="B3:C3"/>
    <mergeCell ref="D3:H3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37:J37"/>
    <mergeCell ref="A38:J38"/>
    <mergeCell ref="A40:J40"/>
    <mergeCell ref="G44:J44"/>
    <mergeCell ref="G45:J45"/>
  </mergeCells>
  <conditionalFormatting sqref="K29:L29">
    <cfRule type="cellIs" dxfId="0" priority="1" operator="notBetween">
      <formula>-0.05</formula>
      <formula>0.05</formula>
    </cfRule>
  </conditionalFormatting>
  <dataValidations count="16">
    <dataValidation allowBlank="1" showInputMessage="1" showErrorMessage="1" prompt="Presupuesto del programa" sqref="A25:C25 F25" xr:uid="{8535FBB4-A52A-4F7E-BF1A-6551100E060D}"/>
    <dataValidation allowBlank="1" showInputMessage="1" showErrorMessage="1" prompt="Nombre del producto" sqref="B32:J32" xr:uid="{71BE118A-545D-4E83-A003-AF695A50836F}"/>
    <dataValidation allowBlank="1" showInputMessage="1" showErrorMessage="1" prompt="Nombre de cada producto" sqref="A28:A29" xr:uid="{4318518B-4175-4FB2-B846-AE9D562556D5}"/>
    <dataValidation allowBlank="1" showInputMessage="1" showErrorMessage="1" prompt="Nombre del indicador" sqref="B28:B29" xr:uid="{CF74C586-3F8D-4006-837A-1EDB17A88C97}"/>
    <dataValidation allowBlank="1" showInputMessage="1" showErrorMessage="1" prompt="Meta alcanzada en el trimestre" sqref="G28:G29" xr:uid="{7D56E9CB-C61D-45F6-9B1A-7515B30D8FC5}"/>
    <dataValidation allowBlank="1" showInputMessage="1" showErrorMessage="1" prompt="Monto ejecutado en el trimestre" sqref="H28:H29" xr:uid="{8D5E9D65-1208-49D9-8FF7-F42B84EE5C09}"/>
    <dataValidation allowBlank="1" sqref="A8" xr:uid="{289F00DE-445E-4529-AC9B-1B46F6887339}"/>
    <dataValidation allowBlank="1" showInputMessage="1" prompt="Nombre del capítulo" sqref="B8:J10" xr:uid="{450827A1-0BD3-4522-8D22-28F4B59C6353}"/>
    <dataValidation allowBlank="1" showInputMessage="1" showErrorMessage="1" prompt="¿A quién va dirigido el programa?, ¿qué característica tiene esta población que requiere ser beneficiada?" sqref="B20:J20" xr:uid="{B91A707A-040C-4E8C-A4CF-7A04C53E9742}"/>
    <dataValidation allowBlank="1" showInputMessage="1" showErrorMessage="1" prompt="¿En qué consiste el producto? su objetivo" sqref="B33:J33" xr:uid="{431E4D3F-7B7A-487C-BE96-648288FF446D}"/>
    <dataValidation allowBlank="1" showInputMessage="1" showErrorMessage="1" prompt="1. Describir lo plasmado en el presupuesto_x000a_2. Describir lo alcanzado en términos financieros y de producción " sqref="B34:J34" xr:uid="{E26FC943-11EC-462D-9E84-E5A11B82326F}"/>
    <dataValidation allowBlank="1" showInputMessage="1" showErrorMessage="1" prompt="De existir desvío, explicar razones." sqref="B35:J35" xr:uid="{540C40D8-EA42-47DB-924B-C3E987E7E917}"/>
    <dataValidation allowBlank="1" showInputMessage="1" showErrorMessage="1" prompt="Oportunidades de mejora identificadas" sqref="A38:J39" xr:uid="{CE0BA3FF-CAAB-43E1-94E2-DAA501464D0F}"/>
    <dataValidation allowBlank="1" showInputMessage="1" showErrorMessage="1" prompt="¿En qué consiste el programa?" sqref="B19:J19" xr:uid="{DDBE56C7-7B3D-4477-90F0-E4FF73F95FD7}"/>
    <dataValidation allowBlank="1" showInputMessage="1" showErrorMessage="1" prompt="Meta anual del indicador" sqref="E28 C28:C29" xr:uid="{93F0F87D-AA8F-4BCF-A3A6-2BFFD6CD60AD}"/>
    <dataValidation allowBlank="1" showInputMessage="1" showErrorMessage="1" prompt="Monto presupuestado para el producto" sqref="F28 E29:F29 D28:D29" xr:uid="{22BF9258-4409-48CF-BAEF-8D1EF7C86015}"/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Semestral 2 Eje 3 2024</vt:lpstr>
      <vt:lpstr>Semestral 2 Eje 4 2024</vt:lpstr>
      <vt:lpstr>'Semestral 2 Eje 3 2024'!Área_de_impresión</vt:lpstr>
      <vt:lpstr>'Semestral 2 Eje 3 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18295423961</dc:creator>
  <cp:lastModifiedBy>18295423961</cp:lastModifiedBy>
  <dcterms:created xsi:type="dcterms:W3CDTF">2025-01-19T15:50:46Z</dcterms:created>
  <dcterms:modified xsi:type="dcterms:W3CDTF">2025-01-19T15:58:46Z</dcterms:modified>
</cp:coreProperties>
</file>