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227"/>
  <workbookPr defaultThemeVersion="166925"/>
  <mc:AlternateContent xmlns:mc="http://schemas.openxmlformats.org/markup-compatibility/2006">
    <mc:Choice Requires="x15">
      <x15ac:absPath xmlns:x15ac="http://schemas.microsoft.com/office/spreadsheetml/2010/11/ac" url="C:\Users\Procesos\OneDrive - Omega Tech\Escritorio\"/>
    </mc:Choice>
  </mc:AlternateContent>
  <xr:revisionPtr revIDLastSave="0" documentId="13_ncr:1_{91AF2BE2-A222-4E5A-950B-7DD48BEB7908}" xr6:coauthVersionLast="47" xr6:coauthVersionMax="47" xr10:uidLastSave="{00000000-0000-0000-0000-000000000000}"/>
  <bookViews>
    <workbookView xWindow="-120" yWindow="-120" windowWidth="20730" windowHeight="11040" tabRatio="667" activeTab="1" xr2:uid="{00000000-000D-0000-FFFF-FFFF00000000}"/>
  </bookViews>
  <sheets>
    <sheet name="Trimestral E 3 Oct Dic 24" sheetId="4" r:id="rId1"/>
    <sheet name="Trimestral E4 Oct Dic 24" sheetId="6" r:id="rId2"/>
    <sheet name="ejemplo" sheetId="3" state="hidden" r:id="rId3"/>
  </sheets>
  <externalReferences>
    <externalReference r:id="rId4"/>
  </externalReferences>
  <definedNames>
    <definedName name="_xlnm.Print_Area" localSheetId="0">'Trimestral E 3 Oct Dic 24'!$A$1:$J$59</definedName>
    <definedName name="_xlnm.Print_Area" localSheetId="1">'Trimestral E4 Oct Dic 24'!$A$1:$L$49</definedName>
    <definedName name="Print_Area" localSheetId="2">ejemplo!$A$1:$J$47</definedName>
    <definedName name="Print_Area" localSheetId="0">'Trimestral E 3 Oct Dic 24'!$A$1:$J$57</definedName>
    <definedName name="Print_Area" localSheetId="1">'Trimestral E4 Oct Dic 24'!$A$1:$J$47</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42" i="6" l="1"/>
  <c r="B32" i="6" a="1"/>
  <c r="B32" i="6" s="1"/>
  <c r="L29" i="6"/>
  <c r="K29" i="6"/>
  <c r="I29" i="6"/>
  <c r="C25" i="6" a="1"/>
  <c r="C25" i="6" s="1"/>
  <c r="B43" i="6" s="1"/>
  <c r="C16" i="6"/>
  <c r="C15" i="6"/>
  <c r="C14" i="6"/>
  <c r="B52" i="4"/>
  <c r="B42" i="4"/>
  <c r="B38" i="4"/>
  <c r="B34" i="4"/>
  <c r="L31" i="4"/>
  <c r="K31" i="4"/>
  <c r="J31" i="4"/>
  <c r="I31" i="4"/>
  <c r="L30" i="4"/>
  <c r="K30" i="4"/>
  <c r="L29" i="4"/>
  <c r="K29" i="4"/>
  <c r="J29" i="4"/>
  <c r="I29" i="4"/>
  <c r="C25" i="4"/>
  <c r="B53" i="4" s="1"/>
  <c r="C16" i="4"/>
  <c r="C15" i="4"/>
  <c r="C14" i="4"/>
  <c r="B44" i="6" l="1"/>
  <c r="I25" i="6"/>
  <c r="I25" i="4"/>
  <c r="J31" i="3" l="1"/>
  <c r="I31" i="3"/>
  <c r="J30" i="3"/>
  <c r="I30" i="3"/>
  <c r="J29" i="3"/>
  <c r="I29" i="3"/>
  <c r="I25" i="3"/>
  <c r="C16" i="3"/>
  <c r="C15" i="3"/>
  <c r="C14" i="3"/>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<sst xmlns="http://schemas.openxmlformats.org/spreadsheetml/2006/main" count="245" uniqueCount="98">
  <si>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</si>
  <si>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</si>
  <si>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</si>
  <si>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</si>
  <si>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</si>
  <si>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</si>
  <si>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</si>
  <si>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</si>
  <si>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</si>
  <si>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</si>
  <si>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</si>
  <si>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</si>
  <si>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</si>
  <si>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</si>
  <si>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</si>
  <si>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</si>
  <si>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</si>
  <si>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</si>
  <si>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</si>
  <si>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</si>
  <si>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</si>
  <si>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</si>
  <si>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</si>
  <si>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</si>
  <si>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</si>
  <si>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</si>
  <si>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</si>
  <si>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</si>
  <si>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</si>
  <si>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</si>
  <si>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</si>
  <si>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</si>
  <si>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</si>
  <si>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</si>
  <si>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</si>
  <si>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</si>
  <si>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</si>
  <si>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</si>
  <si>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</si>
  <si>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</si>
  <si>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</si>
  <si>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</si>
  <si>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</si>
  <si>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</si>
  <si>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</si>
  <si>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</si>
  <si>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</si>
  <si>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</si>
  <si>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</si>
  <si>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</si>
  <si>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</si>
  <si>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</si>
  <si>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</si>
  <si>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</si>
  <si>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</si>
  <si>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</si>
  <si>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</si>
  <si>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</si>
  <si>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</si>
  <si>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</si>
  <si>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</si>
  <si>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</si>
  <si>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</si>
  <si>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</si>
  <si>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</si>
  <si>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</si>
  <si>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</si>
  <si>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</si>
  <si>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</si>
  <si>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</si>
  <si>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</si>
  <si>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</si>
  <si>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</si>
  <si>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</si>
  <si>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</si>
  <si>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</si>
  <si>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</si>
  <si>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</si>
  <si>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</si>
  <si>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</si>
  <si>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</si>
  <si>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</si>
  <si>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</si>
  <si>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Revisar la estructura programatica de la mano con DIGEPRES, para alinear el criterio de la DDS del IDAC.</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</si>
  <si>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</si>
  <si>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</si>
  <si>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</si>
  <si>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</si>
  <si>
    <t xml:space="preserve">Es el servicio que se da los usuarios del espacio aéreo dominicano reciben servicios de navegación aérea, garantizando la seguridad operacional. 	</t>
  </si>
  <si>
    <t>Columna1</t>
  </si>
  <si>
    <t>Columna2</t>
  </si>
  <si>
    <t>IV.II - Formulación y Ejecución Semestral de las Metas por Producto</t>
  </si>
  <si>
    <t>Programación Semestral</t>
  </si>
  <si>
    <t>Ejecución Semestral</t>
  </si>
  <si>
    <t>Informe de Evaluación trimestral de las Metas Físicas-Financieras Octubre a Diciembre 2024</t>
  </si>
  <si>
    <t>Periodo de Evaluacion: Octubre-Diciembre 2024</t>
  </si>
  <si>
    <t xml:space="preserve">Yildis Almonte </t>
  </si>
  <si>
    <t xml:space="preserve">Directora de Planificacion y Desarrollo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</si>
</sst>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164" formatCode="_(&quot;$&quot;* #,##0.00_);_(&quot;$&quot;* \(#,##0.00\);_(&quot;$&quot;* &quot;-&quot;??_);_(@_)"/>
    <numFmt numFmtId="165" formatCode="_(* #,##0.00_);_(* \(#,##0.00\);_(* &quot;-&quot;??_);_(@_)"/>
    <numFmt numFmtId="166" formatCode="dd/mm/yyyy;@"/>
    <numFmt numFmtId="167" formatCode="[$-10409]#,##0;\-#,##0"/>
    <numFmt numFmtId="168" formatCode="[$-10409]#,##0.00;\-#,##0.00"/>
    <numFmt numFmtId="169" formatCode="[$-10409]0.00%"/>
    <numFmt numFmtId="170" formatCode="0.000%"/>
    <numFmt numFmtId="171" formatCode="0.0%"/>
    <numFmt numFmtId="172" formatCode="[$-10409]0%"/>
  </numFmts>
  <fonts count="30"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9"/>
      <name val="Calibri"/>
      <family val="2"/>
    </font>
    <font>
      <b/>
      <sz val="10"/>
      <color rgb="FF000000"/>
      <name val="Calibri"/>
      <family val="2"/>
    </font>
    <font>
      <i/>
      <u/>
      <sz val="11"/>
      <color theme="1"/>
      <name val="Calibri"/>
      <family val="2"/>
      <scheme val="minor"/>
    </font>
    <font>
      <sz val="10"/>
      <color rgb="FF000000"/>
      <name val="Times New Roman"/>
      <family val="1"/>
    </font>
    <font>
      <b/>
      <sz val="9.5"/>
      <name val="Times New Roman"/>
      <family val="1"/>
    </font>
    <font>
      <b/>
      <u/>
      <sz val="11"/>
      <name val="Calibri"/>
      <family val="2"/>
    </font>
    <font>
      <sz val="9"/>
      <name val="Calibri"/>
      <family val="2"/>
    </font>
    <font>
      <b/>
      <sz val="10"/>
      <color rgb="FF000000"/>
      <name val="Calibri"/>
      <family val="2"/>
    </font>
  </fonts>
  <fills count="12">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s>
  <cellStyleXfs count="6">
    <xf numFmtId="0" fontId="0" fillId="0" borderId="0"/>
    <xf numFmtId="9" fontId="1" fillId="0" borderId="0" applyFont="0" applyFill="0" applyBorder="0" applyAlignment="0" applyProtection="0"/>
    <xf numFmtId="164" fontId="1" fillId="0" borderId="0" applyFont="0" applyFill="0" applyBorder="0" applyAlignment="0" applyProtection="0"/>
    <xf numFmtId="0" fontId="25" fillId="0" borderId="0"/>
    <xf numFmtId="165" fontId="25" fillId="0" borderId="0" applyFont="0" applyFill="0" applyBorder="0" applyAlignment="0" applyProtection="0"/>
    <xf numFmtId="164" fontId="25" fillId="0" borderId="0" applyFont="0" applyFill="0" applyBorder="0" applyAlignment="0" applyProtection="0"/>
  </cellStyleXfs>
  <cellXfs count="122">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7" fontId="16" fillId="0" borderId="26" xfId="0" applyNumberFormat="1" applyFont="1" applyBorder="1" applyAlignment="1" applyProtection="1">
      <alignment horizontal="center" vertical="center" wrapText="1" readingOrder="1"/>
      <protection locked="0"/>
    </xf>
    <xf numFmtId="168" fontId="16" fillId="0" borderId="26" xfId="0" applyNumberFormat="1" applyFont="1" applyBorder="1" applyAlignment="1" applyProtection="1">
      <alignment horizontal="center" vertical="center" wrapText="1" readingOrder="1"/>
      <protection locked="0"/>
    </xf>
    <xf numFmtId="167"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9"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6"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2" fillId="0" borderId="22" xfId="0" applyFont="1" applyBorder="1" applyAlignment="1" applyProtection="1">
      <alignment vertical="top" wrapText="1"/>
      <protection locked="0"/>
    </xf>
    <xf numFmtId="0" fontId="22" fillId="0" borderId="26" xfId="0" applyFont="1" applyBorder="1" applyAlignment="1" applyProtection="1">
      <alignment vertical="top" wrapText="1"/>
      <protection locked="0"/>
    </xf>
    <xf numFmtId="167" fontId="22" fillId="0" borderId="26" xfId="0" applyNumberFormat="1" applyFont="1" applyBorder="1" applyAlignment="1" applyProtection="1">
      <alignment horizontal="center" vertical="center" wrapText="1" readingOrder="1"/>
      <protection locked="0"/>
    </xf>
    <xf numFmtId="168" fontId="22" fillId="0" borderId="26" xfId="0" applyNumberFormat="1" applyFont="1" applyBorder="1" applyAlignment="1" applyProtection="1">
      <alignment horizontal="center" vertical="center" wrapText="1" readingOrder="1"/>
      <protection locked="0"/>
    </xf>
    <xf numFmtId="167" fontId="22" fillId="0" borderId="26" xfId="0" applyNumberFormat="1" applyFont="1" applyBorder="1" applyAlignment="1" applyProtection="1">
      <alignment horizontal="center" vertical="center" wrapText="1"/>
      <protection locked="0"/>
    </xf>
    <xf numFmtId="10" fontId="22" fillId="7" borderId="26" xfId="1" applyNumberFormat="1" applyFont="1" applyFill="1" applyBorder="1" applyAlignment="1" applyProtection="1">
      <alignment horizontal="center" vertical="center" wrapText="1" readingOrder="1"/>
      <protection locked="0"/>
    </xf>
    <xf numFmtId="169" fontId="22" fillId="7" borderId="23" xfId="0" applyNumberFormat="1" applyFont="1" applyFill="1" applyBorder="1" applyAlignment="1" applyProtection="1">
      <alignment horizontal="center" vertical="center" wrapText="1" readingOrder="1"/>
      <protection locked="0"/>
    </xf>
    <xf numFmtId="168" fontId="22" fillId="10" borderId="26" xfId="0" applyNumberFormat="1" applyFont="1" applyFill="1" applyBorder="1" applyAlignment="1" applyProtection="1">
      <alignment horizontal="center" vertical="center" wrapText="1" readingOrder="1"/>
      <protection locked="0"/>
    </xf>
    <xf numFmtId="10" fontId="22" fillId="0" borderId="0" xfId="1" applyNumberFormat="1" applyFont="1" applyFill="1" applyAlignment="1" applyProtection="1">
      <alignment horizontal="center" vertical="center" wrapText="1" readingOrder="1"/>
      <protection locked="0"/>
    </xf>
    <xf numFmtId="0" fontId="23" fillId="8" borderId="35" xfId="0" applyFont="1" applyFill="1" applyBorder="1" applyAlignment="1">
      <alignment horizontal="center" vertical="center" wrapText="1" readingOrder="1"/>
    </xf>
    <xf numFmtId="0" fontId="18" fillId="0" borderId="0" xfId="0" applyFont="1" applyAlignment="1">
      <alignment horizontal="left" vertical="center" wrapText="1"/>
    </xf>
    <xf numFmtId="0" fontId="26" fillId="0" borderId="0" xfId="3" applyFont="1" applyAlignment="1">
      <alignment horizontal="center" wrapText="1"/>
    </xf>
    <xf numFmtId="0" fontId="2" fillId="0" borderId="0" xfId="0" applyFont="1" applyAlignment="1">
      <alignment vertical="top"/>
    </xf>
    <xf numFmtId="4" fontId="0" fillId="0" borderId="0" xfId="0" applyNumberFormat="1" applyAlignment="1">
      <alignment vertical="top" wrapText="1"/>
    </xf>
    <xf numFmtId="0" fontId="29" fillId="8" borderId="29" xfId="0" applyFont="1" applyFill="1" applyBorder="1" applyAlignment="1">
      <alignment horizontal="center" vertical="center" wrapText="1" readingOrder="1"/>
    </xf>
    <xf numFmtId="170" fontId="28" fillId="0" borderId="0" xfId="1" applyNumberFormat="1" applyFont="1" applyFill="1" applyAlignment="1" applyProtection="1">
      <alignment horizontal="center" vertical="center" wrapText="1" readingOrder="1"/>
      <protection locked="0"/>
    </xf>
    <xf numFmtId="171" fontId="28" fillId="0" borderId="0" xfId="1" applyNumberFormat="1" applyFont="1" applyFill="1" applyAlignment="1" applyProtection="1">
      <alignment horizontal="center" vertical="center" wrapText="1" readingOrder="1"/>
      <protection locked="0"/>
    </xf>
    <xf numFmtId="168" fontId="16" fillId="11" borderId="26" xfId="0" applyNumberFormat="1" applyFont="1" applyFill="1" applyBorder="1" applyAlignment="1" applyProtection="1">
      <alignment horizontal="center" vertical="center" wrapText="1" readingOrder="1"/>
      <protection locked="0"/>
    </xf>
    <xf numFmtId="167" fontId="16" fillId="11" borderId="26" xfId="0" applyNumberFormat="1" applyFont="1" applyFill="1" applyBorder="1" applyAlignment="1" applyProtection="1">
      <alignment horizontal="center" vertical="center" wrapText="1"/>
      <protection locked="0"/>
    </xf>
    <xf numFmtId="168" fontId="22" fillId="11" borderId="26" xfId="0" applyNumberFormat="1" applyFont="1" applyFill="1" applyBorder="1" applyAlignment="1" applyProtection="1">
      <alignment horizontal="center" vertical="center" wrapText="1" readingOrder="1"/>
      <protection locked="0"/>
    </xf>
    <xf numFmtId="167" fontId="22" fillId="11" borderId="26" xfId="0" applyNumberFormat="1" applyFont="1" applyFill="1" applyBorder="1" applyAlignment="1" applyProtection="1">
      <alignment horizontal="center" vertical="center" wrapText="1"/>
      <protection locked="0"/>
    </xf>
    <xf numFmtId="172" fontId="16" fillId="7" borderId="23" xfId="0" applyNumberFormat="1" applyFont="1" applyFill="1" applyBorder="1" applyAlignment="1" applyProtection="1">
      <alignment horizontal="center" vertical="center" wrapText="1" readingOrder="1"/>
      <protection locked="0"/>
    </xf>
    <xf numFmtId="168" fontId="16" fillId="11" borderId="26" xfId="0" applyNumberFormat="1" applyFont="1" applyFill="1" applyBorder="1" applyAlignment="1" applyProtection="1">
      <alignment horizontal="center" vertical="center" wrapText="1"/>
      <protection locked="0"/>
    </xf>
    <xf numFmtId="0" fontId="27" fillId="0" borderId="0" xfId="0" applyFont="1" applyAlignment="1" applyProtection="1">
      <alignment horizontal="center"/>
      <protection locked="0"/>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11" fillId="0" borderId="0" xfId="0" applyFont="1" applyAlignment="1" applyProtection="1">
      <alignment horizontal="center"/>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164" fontId="21" fillId="0" borderId="0" xfId="0" applyNumberFormat="1" applyFont="1" applyAlignment="1" applyProtection="1">
      <alignment vertical="center" wrapText="1"/>
      <protection locked="0"/>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0" fontId="13" fillId="6" borderId="21"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0" fontId="13" fillId="6" borderId="23"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164" fontId="11" fillId="0" borderId="25" xfId="2" applyFont="1" applyFill="1" applyBorder="1" applyAlignment="1" applyProtection="1">
      <alignment horizontal="center" vertical="center" wrapText="1" readingOrder="1"/>
      <protection locked="0"/>
    </xf>
    <xf numFmtId="164" fontId="11" fillId="0" borderId="26" xfId="2" applyFont="1" applyFill="1" applyBorder="1" applyAlignment="1" applyProtection="1">
      <alignment horizontal="center" vertical="center" wrapText="1" readingOrder="1"/>
      <protection locked="0"/>
    </xf>
    <xf numFmtId="164" fontId="11" fillId="0" borderId="23" xfId="2" applyFont="1" applyFill="1" applyBorder="1" applyAlignment="1" applyProtection="1">
      <alignment horizontal="center" vertical="center" wrapText="1" readingOrder="1"/>
      <protection locked="0"/>
    </xf>
    <xf numFmtId="164" fontId="11" fillId="0" borderId="34" xfId="2" applyFont="1" applyFill="1" applyBorder="1" applyAlignment="1" applyProtection="1">
      <alignment horizontal="center" vertical="center" wrapText="1" readingOrder="1"/>
      <protection locked="0"/>
    </xf>
    <xf numFmtId="164" fontId="11" fillId="0" borderId="22"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21" fillId="0" borderId="20" xfId="0" applyFont="1" applyBorder="1" applyAlignment="1" applyProtection="1">
      <alignment horizontal="left" vertical="center" wrapText="1"/>
      <protection locked="0"/>
    </xf>
    <xf numFmtId="0" fontId="10" fillId="6" borderId="20" xfId="0" applyFont="1" applyFill="1" applyBorder="1" applyAlignment="1">
      <alignment horizontal="center" vertical="center" wrapText="1"/>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49" fontId="20" fillId="0" borderId="20" xfId="0" quotePrefix="1" applyNumberFormat="1" applyFont="1" applyBorder="1" applyAlignment="1" applyProtection="1">
      <alignment horizontal="left" vertical="center" wrapText="1"/>
      <protection locked="0"/>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0" fontId="13" fillId="0" borderId="0" xfId="0" applyFont="1" applyAlignment="1" applyProtection="1">
      <alignment horizontal="center"/>
      <protection locked="0"/>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164" fontId="11" fillId="0" borderId="21" xfId="2" applyFont="1" applyFill="1" applyBorder="1" applyAlignment="1" applyProtection="1">
      <alignment horizontal="center" vertical="center" wrapText="1" readingOrder="1"/>
      <protection locked="0"/>
    </xf>
    <xf numFmtId="10" fontId="11" fillId="7" borderId="23" xfId="1" applyNumberFormat="1" applyFont="1" applyFill="1" applyBorder="1" applyAlignment="1" applyProtection="1">
      <alignment horizontal="center" vertical="center" wrapText="1" readingOrder="1"/>
    </xf>
    <xf numFmtId="10" fontId="11" fillId="7" borderId="24" xfId="1" applyNumberFormat="1" applyFont="1" applyFill="1" applyBorder="1" applyAlignment="1" applyProtection="1">
      <alignment horizontal="center" vertical="center" wrapText="1" readingOrder="1"/>
    </xf>
    <xf numFmtId="0" fontId="24" fillId="0" borderId="0" xfId="0" applyFont="1" applyAlignment="1" applyProtection="1">
      <alignment horizontal="left" vertical="center" wrapText="1"/>
      <protection locked="0"/>
    </xf>
    <xf numFmtId="0" fontId="24" fillId="0" borderId="18" xfId="0" applyFont="1" applyBorder="1" applyAlignment="1" applyProtection="1">
      <alignment horizontal="left" vertical="center" wrapText="1"/>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11" fillId="0" borderId="10" xfId="0" applyFont="1" applyBorder="1" applyAlignment="1" applyProtection="1">
      <alignment horizontal="center"/>
      <protection locked="0"/>
    </xf>
    <xf numFmtId="0" fontId="13" fillId="0" borderId="15" xfId="0" applyFont="1" applyBorder="1" applyAlignment="1" applyProtection="1">
      <alignment horizontal="center"/>
      <protection locked="0"/>
    </xf>
  </cellXfs>
  <cellStyles count="6">
    <cellStyle name="Millares 2" xfId="4" xr:uid="{58B82456-B3D0-470D-A499-84B438477323}"/>
    <cellStyle name="Moneda" xfId="2" builtinId="4"/>
    <cellStyle name="Moneda 2" xfId="5" xr:uid="{161D3F6C-D584-49A6-84EE-4293D0454AA9}"/>
    <cellStyle name="Normal" xfId="0" builtinId="0"/>
    <cellStyle name="Normal 2" xfId="3" xr:uid="{9A84EA72-4BF2-4FE3-9DBB-D443B1E804A5}"/>
    <cellStyle name="Porcentaje" xfId="1" builtinId="5"/>
  </cellStyles>
  <dxfs count="50">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9"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8"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8"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7"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72" formatCode="[$-10409]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7"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7"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71" formatCode="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70" formatCode="0.000%"/>
      <fill>
        <patternFill patternType="none">
          <fgColor indexed="64"/>
          <bgColor indexed="65"/>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9"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7"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7" formatCode="[$-10409]#,##0;\-#,##0"/>
      <fill>
        <patternFill patternType="solid">
          <fgColor indexed="64"/>
          <bgColor theme="4" tint="0.79998168889431442"/>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solid">
          <fgColor indexed="64"/>
          <bgColor theme="4" tint="0.79998168889431442"/>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8"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7"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E7C7DEED-8AE5-43E2-A586-2BE1371CE4E9}"/>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2A53F124-E108-4361-B18A-E598F704D4F4}"/>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refreshError="1"/>
      <sheetData sheetId="1" refreshError="1"/>
      <sheetData sheetId="2" refreshError="1">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30761C1-F368-4B82-8440-A673EFE4529E}" name="Tabla15" displayName="Tabla15" ref="A28:L31" totalsRowShown="0" headerRowDxfId="49" dataDxfId="47" headerRowBorderDxfId="48" tableBorderDxfId="46" totalsRowBorderDxfId="45">
  <tableColumns count="12">
    <tableColumn id="1" xr3:uid="{3B06B74E-FAE7-4C25-A60B-5163F828514D}" name="Producto" dataDxfId="44"/>
    <tableColumn id="2" xr3:uid="{27C6BF9B-462F-4DE8-8DDC-227EA4C9C877}" name="Indicador" dataDxfId="43"/>
    <tableColumn id="3" xr3:uid="{42526D15-18A2-4293-8CCD-B1E2AA788C81}" name="Física_x000a_(A)" dataDxfId="42"/>
    <tableColumn id="4" xr3:uid="{EAD3120F-EAF0-44AB-878E-E36A2798FE1E}" name="Financiera_x000a_(B)" dataDxfId="41"/>
    <tableColumn id="9" xr3:uid="{0643AAEF-8AFC-427B-958F-281E10AA6FBA}" name="Física_x000a_(C)" dataDxfId="40"/>
    <tableColumn id="10" xr3:uid="{73DC5E66-34A4-4563-8CE9-0CFBF825A459}" name="Financiera_x000a_(D)" dataDxfId="39"/>
    <tableColumn id="5" xr3:uid="{BF5266EC-B04E-45C2-B023-B1905111619F}" name="Física _x000a_(E)" dataDxfId="38"/>
    <tableColumn id="6" xr3:uid="{7251FC79-A484-428C-BF40-46A2F9AFD2DD}" name="Financiera _x000a_ (F)" dataDxfId="37"/>
    <tableColumn id="7" xr3:uid="{F792181F-268B-45E0-9C3B-7FFD3CA76B81}" name="Física _x000a_(%)_x000a_ G=E/C" dataDxfId="36">
      <calculatedColumnFormula>IF(G29&gt;0,G29/C29,0)</calculatedColumnFormula>
    </tableColumn>
    <tableColumn id="8" xr3:uid="{C8CF15F0-4906-43AC-80D1-0C2B204AF510}" name="Financiero _x000a_(%) _x000a_H=F/D" dataDxfId="35">
      <calculatedColumnFormula>IF(H29&gt;0,H29/D29,0)</calculatedColumnFormula>
    </tableColumn>
    <tableColumn id="11" xr3:uid="{2B333A63-EB30-4AAC-8944-B63074353F30}" name="Columna1" dataDxfId="34" dataCellStyle="Porcentaje">
      <calculatedColumnFormula>(Tabla15[[#This Row],[Física 
(E)]]/Tabla15[[#This Row],[Física
(C)]])-1</calculatedColumnFormula>
    </tableColumn>
    <tableColumn id="12" xr3:uid="{16BBF01A-C4A4-4D08-8D83-72B9ACB49EEC}" name="Columna2" dataDxfId="33" dataCellStyle="Porcentaje">
      <calculatedColumnFormula>(Tabla15[[#This Row],[Financiera 
 (F)]]/Tabla15[[#This Row],[Financiera
(D)]])-1</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4BEF5BE-3C57-42D9-9D41-04B848DE70CD}" name="Tabla136" displayName="Tabla136" ref="A28:L29" totalsRowShown="0" headerRowDxfId="32" dataDxfId="30" headerRowBorderDxfId="31" tableBorderDxfId="29" totalsRowBorderDxfId="28">
  <tableColumns count="12">
    <tableColumn id="1" xr3:uid="{A1FF7CB7-A94B-401A-8DFA-0B09E9D376A2}" name="Producto" dataDxfId="27"/>
    <tableColumn id="2" xr3:uid="{5FE07379-CC4C-4594-BBE5-205AE69B38AB}" name="Indicador" dataDxfId="26"/>
    <tableColumn id="3" xr3:uid="{D4A07F72-36F0-48FA-AE92-4A781BE1ED3B}" name="Física_x000a_(A)" dataDxfId="25"/>
    <tableColumn id="4" xr3:uid="{3615BA23-5B75-418C-8A0D-26580BC8BCF0}" name="Financiera_x000a_(B)" dataDxfId="24"/>
    <tableColumn id="9" xr3:uid="{1BE13B42-F23F-4E73-825A-D2D1721E4EE3}" name="Física_x000a_(C)" dataDxfId="23"/>
    <tableColumn id="10" xr3:uid="{4B3F78E5-9C2C-4FAA-ADA8-2FA93EB3C217}" name="Financiera_x000a_(D)" dataDxfId="22"/>
    <tableColumn id="5" xr3:uid="{4E6B6CB4-EEC5-416D-BAE8-D5DA312EB2CA}" name="Física _x000a_(E)" dataDxfId="21"/>
    <tableColumn id="6" xr3:uid="{94305955-B501-4520-AF56-73EB1B35E25A}" name="Financiera _x000a_ (F)" dataDxfId="20"/>
    <tableColumn id="7" xr3:uid="{D732659F-8331-4CC9-B1F9-A858E95BC4D9}" name="Física _x000a_(%)_x000a_ G=E/C" dataDxfId="19">
      <calculatedColumnFormula>IF(G29&gt;0,G29/C29,0)</calculatedColumnFormula>
    </tableColumn>
    <tableColumn id="8" xr3:uid="{505965DF-37EA-4179-A3FB-CE6A53C05422}" name="Financiero _x000a_(%) _x000a_H=F/D" dataDxfId="18"/>
    <tableColumn id="11" xr3:uid="{7E754F8C-DB75-4AA7-A3D4-0E439AD50B88}" name="Variacion fisica" dataDxfId="17">
      <calculatedColumnFormula>Tabla136[[#This Row],[Física 
(E)]]/Tabla136[[#This Row],[Física
(C)]]-1</calculatedColumnFormula>
    </tableColumn>
    <tableColumn id="12" xr3:uid="{A3E50C74-53D0-4072-82BE-E5590FC0AECC}" name="Variación financiera" dataDxfId="16">
      <calculatedColumnFormula>Tabla136[[#This Row],[Financiera 
 (F)]]/Tabla136[[#This Row],[Financiera
(D)]]-1</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B80D99-FC2B-464F-96B9-6D364F598938}" name="Tabla14" displayName="Tabla14" ref="A28:J31" totalsRowShown="0" headerRowDxfId="15" dataDxfId="13" headerRowBorderDxfId="14" tableBorderDxfId="12" totalsRowBorderDxfId="11">
  <tableColumns count="10">
    <tableColumn id="1" xr3:uid="{816E6AD4-27D8-4CFD-84A6-205617E148ED}" name="Producto" dataDxfId="10"/>
    <tableColumn id="2" xr3:uid="{A834EA04-938D-4671-B5FA-2D07D1177B17}" name="Indicador" dataDxfId="9"/>
    <tableColumn id="3" xr3:uid="{586D22C6-E0FA-4953-A852-F7F533451C01}" name="Física_x000a_(A)" dataDxfId="8"/>
    <tableColumn id="4" xr3:uid="{385BEC99-3E77-44E7-8580-83B6FD7138F7}" name="Financiera_x000a_(B)" dataDxfId="7"/>
    <tableColumn id="9" xr3:uid="{44109595-7A7D-432E-8DC1-CF1923B24551}" name="Física_x000a_(C)" dataDxfId="6"/>
    <tableColumn id="10" xr3:uid="{DF2221FB-AC81-4DED-A285-3C4548F47DF2}" name="Financiera_x000a_(D)" dataDxfId="5"/>
    <tableColumn id="5" xr3:uid="{00CB767D-70CE-4F35-B1BF-7A4CC8EBE158}" name="Física _x000a_(E)" dataDxfId="4"/>
    <tableColumn id="6" xr3:uid="{0C0B87E0-2A41-445E-B214-C205B7AF7606}" name="Financiera _x000a_ (F)" dataDxfId="3"/>
    <tableColumn id="7" xr3:uid="{745555B9-75A7-4D43-AA2A-367B451AF26F}" name="Física _x000a_(%)_x000a_ G=E/C" dataDxfId="2">
      <calculatedColumnFormula>IF(G29&gt;0,G29/C29,0)</calculatedColumnFormula>
    </tableColumn>
    <tableColumn id="8" xr3:uid="{F7E193D0-FB65-4275-9BBA-D7D1402D8062}" name="Financiero _x000a_(%) _x000a_H=F/D" dataDxfId="1">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1DE33C-A55D-4218-BE29-9A349CDE2192}">
  <sheetPr>
    <pageSetUpPr fitToPage="1"/>
  </sheetPr>
  <dimension ref="A1:L57"/>
  <sheetViews>
    <sheetView showGridLines="0" view="pageBreakPreview" zoomScaleNormal="100" zoomScaleSheetLayoutView="100" workbookViewId="0">
      <selection activeCell="B1" sqref="B1:J1"/>
    </sheetView>
  </sheetViews>
  <sheetFormatPr baseColWidth="10" defaultColWidth="10.85546875" defaultRowHeight="15" x14ac:dyDescent="0.25"/>
  <cols>
    <col min="1" max="1" width="23" style="6" customWidth="1"/>
    <col min="2" max="2" width="16.140625" style="6" bestFit="1" customWidth="1"/>
    <col min="3" max="3" width="12.7109375" style="6" customWidth="1"/>
    <col min="4" max="4" width="13.7109375" style="6" bestFit="1" customWidth="1"/>
    <col min="5" max="7" width="12.7109375" style="6" customWidth="1"/>
    <col min="8" max="8" width="17.42578125" style="6" customWidth="1"/>
    <col min="9" max="9" width="12.7109375" style="6" customWidth="1"/>
    <col min="10" max="10" width="17.140625" style="6" customWidth="1"/>
    <col min="11" max="11" width="20.7109375" style="6" hidden="1" customWidth="1"/>
    <col min="12" max="12" width="8.42578125" hidden="1" customWidth="1"/>
    <col min="13" max="13" width="10.5703125" customWidth="1"/>
  </cols>
  <sheetData>
    <row r="1" spans="1:11" ht="21.75" customHeight="1" thickBot="1" x14ac:dyDescent="0.3">
      <c r="A1" s="21"/>
      <c r="B1" s="97" t="s">
        <v>94</v>
      </c>
      <c r="C1" s="98"/>
      <c r="D1" s="98"/>
      <c r="E1" s="98"/>
      <c r="F1" s="98"/>
      <c r="G1" s="98"/>
      <c r="H1" s="98"/>
      <c r="I1" s="98"/>
      <c r="J1" s="99"/>
      <c r="K1" s="1"/>
    </row>
    <row r="2" spans="1:11" ht="21.75" thickBot="1" x14ac:dyDescent="0.3">
      <c r="A2" s="22"/>
      <c r="B2" s="100" t="s">
        <v>0</v>
      </c>
      <c r="C2" s="101"/>
      <c r="D2" s="100" t="s">
        <v>1</v>
      </c>
      <c r="E2" s="101"/>
      <c r="F2" s="101"/>
      <c r="G2" s="101"/>
      <c r="H2" s="102"/>
      <c r="I2" s="2" t="s">
        <v>2</v>
      </c>
      <c r="J2" s="3" t="s">
        <v>3</v>
      </c>
      <c r="K2" s="1"/>
    </row>
    <row r="3" spans="1:11" ht="20.25" customHeight="1" thickBot="1" x14ac:dyDescent="0.3">
      <c r="A3" s="23"/>
      <c r="B3" s="103" t="s">
        <v>4</v>
      </c>
      <c r="C3" s="104"/>
      <c r="D3" s="103"/>
      <c r="E3" s="104"/>
      <c r="F3" s="104"/>
      <c r="G3" s="104"/>
      <c r="H3" s="105"/>
      <c r="I3" s="27"/>
      <c r="J3" s="28"/>
      <c r="K3" s="1"/>
    </row>
    <row r="4" spans="1:11" ht="9" customHeight="1" x14ac:dyDescent="0.25">
      <c r="A4" s="106"/>
      <c r="B4" s="107"/>
      <c r="C4" s="107"/>
      <c r="D4" s="108"/>
      <c r="E4" s="108"/>
      <c r="F4" s="108"/>
      <c r="G4" s="108"/>
      <c r="H4" s="108"/>
      <c r="I4" s="107"/>
      <c r="J4" s="109"/>
      <c r="K4" s="1"/>
    </row>
    <row r="5" spans="1:11" ht="3" customHeight="1" x14ac:dyDescent="0.25">
      <c r="A5" s="93"/>
      <c r="B5" s="94"/>
      <c r="C5" s="94"/>
      <c r="D5" s="94"/>
      <c r="E5" s="94"/>
      <c r="F5" s="94"/>
      <c r="G5" s="94"/>
      <c r="H5" s="94"/>
      <c r="I5" s="94"/>
      <c r="J5" s="95"/>
      <c r="K5" s="1"/>
    </row>
    <row r="6" spans="1:11" ht="15.75" x14ac:dyDescent="0.25">
      <c r="A6" s="57" t="s">
        <v>5</v>
      </c>
      <c r="B6" s="58"/>
      <c r="C6" s="58"/>
      <c r="D6" s="58"/>
      <c r="E6" s="58"/>
      <c r="F6" s="58"/>
      <c r="G6" s="58"/>
      <c r="H6" s="58"/>
      <c r="I6" s="58"/>
      <c r="J6" s="59"/>
      <c r="K6" s="1"/>
    </row>
    <row r="7" spans="1:11" ht="15.75" x14ac:dyDescent="0.25">
      <c r="A7" s="70" t="s">
        <v>6</v>
      </c>
      <c r="B7" s="71"/>
      <c r="C7" s="71"/>
      <c r="D7" s="71"/>
      <c r="E7" s="71"/>
      <c r="F7" s="71"/>
      <c r="G7" s="71"/>
      <c r="H7" s="71"/>
      <c r="I7" s="71"/>
      <c r="J7" s="72"/>
      <c r="K7" s="1"/>
    </row>
    <row r="8" spans="1:11" x14ac:dyDescent="0.25">
      <c r="A8" s="4" t="s">
        <v>7</v>
      </c>
      <c r="B8" s="96" t="s">
        <v>62</v>
      </c>
      <c r="C8" s="96"/>
      <c r="D8" s="96"/>
      <c r="E8" s="96"/>
      <c r="F8" s="96"/>
      <c r="G8" s="96"/>
      <c r="H8" s="96"/>
      <c r="I8" s="96"/>
      <c r="J8" s="96"/>
      <c r="K8" s="1"/>
    </row>
    <row r="9" spans="1:11" ht="15" customHeight="1" x14ac:dyDescent="0.25">
      <c r="A9" s="24" t="s">
        <v>36</v>
      </c>
      <c r="B9" s="96" t="s">
        <v>63</v>
      </c>
      <c r="C9" s="96"/>
      <c r="D9" s="96"/>
      <c r="E9" s="96"/>
      <c r="F9" s="96"/>
      <c r="G9" s="96"/>
      <c r="H9" s="96"/>
      <c r="I9" s="96"/>
      <c r="J9" s="96"/>
      <c r="K9" s="1"/>
    </row>
    <row r="10" spans="1:11" x14ac:dyDescent="0.25">
      <c r="A10" s="24" t="s">
        <v>37</v>
      </c>
      <c r="B10" s="96" t="s">
        <v>64</v>
      </c>
      <c r="C10" s="96"/>
      <c r="D10" s="96"/>
      <c r="E10" s="96"/>
      <c r="F10" s="96"/>
      <c r="G10" s="96"/>
      <c r="H10" s="96"/>
      <c r="I10" s="96"/>
      <c r="J10" s="96"/>
      <c r="K10" s="1"/>
    </row>
    <row r="11" spans="1:11" ht="31.5" customHeight="1" x14ac:dyDescent="0.25">
      <c r="A11" s="4" t="s">
        <v>8</v>
      </c>
      <c r="B11" s="91" t="s">
        <v>65</v>
      </c>
      <c r="C11" s="91"/>
      <c r="D11" s="91"/>
      <c r="E11" s="91"/>
      <c r="F11" s="91"/>
      <c r="G11" s="91"/>
      <c r="H11" s="91"/>
      <c r="I11" s="91"/>
      <c r="J11" s="91"/>
    </row>
    <row r="12" spans="1:11" ht="27.75" customHeight="1" x14ac:dyDescent="0.25">
      <c r="A12" s="4" t="s">
        <v>9</v>
      </c>
      <c r="B12" s="91" t="s">
        <v>66</v>
      </c>
      <c r="C12" s="91"/>
      <c r="D12" s="91"/>
      <c r="E12" s="91"/>
      <c r="F12" s="91"/>
      <c r="G12" s="91"/>
      <c r="H12" s="91"/>
      <c r="I12" s="91"/>
      <c r="J12" s="91"/>
    </row>
    <row r="13" spans="1:11" ht="15.75" x14ac:dyDescent="0.25">
      <c r="A13" s="57" t="s">
        <v>10</v>
      </c>
      <c r="B13" s="58"/>
      <c r="C13" s="58"/>
      <c r="D13" s="58"/>
      <c r="E13" s="58"/>
      <c r="F13" s="58"/>
      <c r="G13" s="58"/>
      <c r="H13" s="58"/>
      <c r="I13" s="58"/>
      <c r="J13" s="59"/>
    </row>
    <row r="14" spans="1:11" x14ac:dyDescent="0.25">
      <c r="A14" s="4" t="s">
        <v>11</v>
      </c>
      <c r="B14" s="25">
        <v>3</v>
      </c>
      <c r="C14" s="92" t="str">
        <f>IFERROR(VLOOKUP(B14,'[1]Validacion datos'!A2:B5,2,FALSE),"")</f>
        <v>DESARROLLO PRODUCTIVO</v>
      </c>
      <c r="D14" s="92"/>
      <c r="E14" s="92"/>
      <c r="F14" s="92"/>
      <c r="G14" s="92"/>
      <c r="H14" s="92"/>
      <c r="I14" s="92"/>
      <c r="J14" s="92"/>
    </row>
    <row r="15" spans="1:11" x14ac:dyDescent="0.25">
      <c r="A15" s="4" t="s">
        <v>12</v>
      </c>
      <c r="B15" s="7">
        <v>3.3</v>
      </c>
      <c r="C15" s="92" t="str">
        <f>IFERROR(VLOOKUP(B15,'[1]Validacion datos'!A8:B26,2,FALSE),"")</f>
        <v>Competitividad e innovavión en un ambiente favorable a la cooperación y la responsabilidad social</v>
      </c>
      <c r="D15" s="92"/>
      <c r="E15" s="92"/>
      <c r="F15" s="92"/>
      <c r="G15" s="92"/>
      <c r="H15" s="92"/>
      <c r="I15" s="92"/>
      <c r="J15" s="92"/>
    </row>
    <row r="16" spans="1:11" ht="25.5" customHeight="1" x14ac:dyDescent="0.25">
      <c r="A16" s="4" t="s">
        <v>13</v>
      </c>
      <c r="B16" s="8" t="s">
        <v>67</v>
      </c>
      <c r="C16" s="92"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92"/>
      <c r="E16" s="92"/>
      <c r="F16" s="92"/>
      <c r="G16" s="92"/>
      <c r="H16" s="92"/>
      <c r="I16" s="92"/>
      <c r="J16" s="92"/>
    </row>
    <row r="17" spans="1:12" ht="15.75" x14ac:dyDescent="0.25">
      <c r="A17" s="57" t="s">
        <v>14</v>
      </c>
      <c r="B17" s="58"/>
      <c r="C17" s="58"/>
      <c r="D17" s="58"/>
      <c r="E17" s="58"/>
      <c r="F17" s="58"/>
      <c r="G17" s="58"/>
      <c r="H17" s="58"/>
      <c r="I17" s="58"/>
      <c r="J17" s="59"/>
    </row>
    <row r="18" spans="1:12" x14ac:dyDescent="0.25">
      <c r="A18" s="4" t="s">
        <v>15</v>
      </c>
      <c r="B18" s="89" t="s">
        <v>68</v>
      </c>
      <c r="C18" s="89"/>
      <c r="D18" s="89"/>
      <c r="E18" s="89"/>
      <c r="F18" s="89"/>
      <c r="G18" s="89"/>
      <c r="H18" s="89"/>
      <c r="I18" s="89"/>
      <c r="J18" s="90"/>
    </row>
    <row r="19" spans="1:12" ht="30" customHeight="1" x14ac:dyDescent="0.25">
      <c r="A19" s="9" t="s">
        <v>16</v>
      </c>
      <c r="B19" s="89" t="s">
        <v>69</v>
      </c>
      <c r="C19" s="89"/>
      <c r="D19" s="89"/>
      <c r="E19" s="89"/>
      <c r="F19" s="89"/>
      <c r="G19" s="89"/>
      <c r="H19" s="89"/>
      <c r="I19" s="89"/>
      <c r="J19" s="90"/>
    </row>
    <row r="20" spans="1:12" x14ac:dyDescent="0.25">
      <c r="A20" s="9" t="s">
        <v>17</v>
      </c>
      <c r="B20" s="89" t="s">
        <v>70</v>
      </c>
      <c r="C20" s="89"/>
      <c r="D20" s="89"/>
      <c r="E20" s="89"/>
      <c r="F20" s="89"/>
      <c r="G20" s="89"/>
      <c r="H20" s="89"/>
      <c r="I20" s="89"/>
      <c r="J20" s="90"/>
    </row>
    <row r="21" spans="1:12" ht="32.450000000000003" customHeight="1" x14ac:dyDescent="0.25">
      <c r="A21" s="9" t="s">
        <v>38</v>
      </c>
      <c r="B21" s="89" t="s">
        <v>71</v>
      </c>
      <c r="C21" s="89"/>
      <c r="D21" s="89"/>
      <c r="E21" s="89"/>
      <c r="F21" s="89"/>
      <c r="G21" s="89"/>
      <c r="H21" s="89"/>
      <c r="I21" s="89"/>
      <c r="J21" s="90"/>
      <c r="K21" s="1"/>
    </row>
    <row r="22" spans="1:12" ht="15.75" x14ac:dyDescent="0.25">
      <c r="A22" s="57" t="s">
        <v>18</v>
      </c>
      <c r="B22" s="58"/>
      <c r="C22" s="58"/>
      <c r="D22" s="58"/>
      <c r="E22" s="58"/>
      <c r="F22" s="58"/>
      <c r="G22" s="58"/>
      <c r="H22" s="58"/>
      <c r="I22" s="58"/>
      <c r="J22" s="59"/>
    </row>
    <row r="23" spans="1:12" ht="15.75" x14ac:dyDescent="0.25">
      <c r="A23" s="70" t="s">
        <v>19</v>
      </c>
      <c r="B23" s="71"/>
      <c r="C23" s="71"/>
      <c r="D23" s="71"/>
      <c r="E23" s="71"/>
      <c r="F23" s="71"/>
      <c r="G23" s="71"/>
      <c r="H23" s="71"/>
      <c r="I23" s="71"/>
      <c r="J23" s="72"/>
      <c r="K23" s="1"/>
    </row>
    <row r="24" spans="1:12" ht="15" customHeight="1" x14ac:dyDescent="0.25">
      <c r="A24" s="77" t="s">
        <v>20</v>
      </c>
      <c r="B24" s="78"/>
      <c r="C24" s="79" t="s">
        <v>21</v>
      </c>
      <c r="D24" s="80"/>
      <c r="E24" s="80"/>
      <c r="F24" s="80" t="s">
        <v>22</v>
      </c>
      <c r="G24" s="80"/>
      <c r="H24" s="78"/>
      <c r="I24" s="79" t="s">
        <v>23</v>
      </c>
      <c r="J24" s="81"/>
    </row>
    <row r="25" spans="1:12" x14ac:dyDescent="0.25">
      <c r="A25" s="82">
        <v>904648975</v>
      </c>
      <c r="B25" s="83"/>
      <c r="C25" s="84">
        <f>+SUM(Tabla15[Financiera
(B)])</f>
        <v>1108485550</v>
      </c>
      <c r="D25" s="85"/>
      <c r="E25" s="86"/>
      <c r="F25" s="84">
        <v>284985677.83999997</v>
      </c>
      <c r="G25" s="85"/>
      <c r="H25" s="86"/>
      <c r="I25" s="87">
        <f>+IF(F25&gt;0,F25/C25,0)</f>
        <v>0.25709462594257543</v>
      </c>
      <c r="J25" s="88"/>
    </row>
    <row r="26" spans="1:12" ht="15.75" x14ac:dyDescent="0.25">
      <c r="A26" s="70" t="s">
        <v>91</v>
      </c>
      <c r="B26" s="71"/>
      <c r="C26" s="71"/>
      <c r="D26" s="71"/>
      <c r="E26" s="71"/>
      <c r="F26" s="71"/>
      <c r="G26" s="71"/>
      <c r="H26" s="71"/>
      <c r="I26" s="71"/>
      <c r="J26" s="72"/>
      <c r="K26" s="1"/>
    </row>
    <row r="27" spans="1:12" x14ac:dyDescent="0.25">
      <c r="A27" s="5"/>
      <c r="B27"/>
      <c r="C27" s="74" t="s">
        <v>49</v>
      </c>
      <c r="D27" s="75"/>
      <c r="E27" s="74" t="s">
        <v>92</v>
      </c>
      <c r="F27" s="75"/>
      <c r="G27" s="74" t="s">
        <v>93</v>
      </c>
      <c r="H27" s="74"/>
      <c r="I27" s="74" t="s">
        <v>25</v>
      </c>
      <c r="J27" s="76"/>
    </row>
    <row r="28" spans="1:12" ht="38.25" x14ac:dyDescent="0.25">
      <c r="A28" s="10" t="s">
        <v>26</v>
      </c>
      <c r="B28" s="11" t="s">
        <v>27</v>
      </c>
      <c r="C28" s="11" t="s">
        <v>39</v>
      </c>
      <c r="D28" s="11" t="s">
        <v>40</v>
      </c>
      <c r="E28" s="11" t="s">
        <v>43</v>
      </c>
      <c r="F28" s="11" t="s">
        <v>44</v>
      </c>
      <c r="G28" s="11" t="s">
        <v>45</v>
      </c>
      <c r="H28" s="11" t="s">
        <v>46</v>
      </c>
      <c r="I28" s="11" t="s">
        <v>47</v>
      </c>
      <c r="J28" s="12" t="s">
        <v>48</v>
      </c>
      <c r="K28" s="45" t="s">
        <v>89</v>
      </c>
      <c r="L28" s="45" t="s">
        <v>90</v>
      </c>
    </row>
    <row r="29" spans="1:12" ht="45.95" customHeight="1" x14ac:dyDescent="0.25">
      <c r="A29" s="13" t="s">
        <v>72</v>
      </c>
      <c r="B29" s="14" t="s">
        <v>73</v>
      </c>
      <c r="C29" s="15">
        <v>6398</v>
      </c>
      <c r="D29" s="16">
        <v>137529225</v>
      </c>
      <c r="E29" s="48">
        <v>1660</v>
      </c>
      <c r="F29" s="48">
        <v>35678933.600000001</v>
      </c>
      <c r="G29" s="49">
        <v>1812</v>
      </c>
      <c r="H29" s="49">
        <v>35438161.450000003</v>
      </c>
      <c r="I29" s="18">
        <f>IF(G29&gt;0,G29/C29,0)</f>
        <v>0.28321350422006875</v>
      </c>
      <c r="J29" s="19">
        <f t="shared" ref="I29:J31" si="0">IF(H29&gt;0,H29/D29,0)</f>
        <v>0.25767731513065678</v>
      </c>
      <c r="K29" s="46">
        <f>(Tabla15[[#This Row],[Física 
(E)]]/Tabla15[[#This Row],[Física
(C)]])-1</f>
        <v>9.1566265060240903E-2</v>
      </c>
      <c r="L29" s="47">
        <f>(Tabla15[[#This Row],[Financiera 
 (F)]]/Tabla15[[#This Row],[Financiera
(D)]])-1</f>
        <v>-6.7483000669055215E-3</v>
      </c>
    </row>
    <row r="30" spans="1:12" ht="55.5" customHeight="1" x14ac:dyDescent="0.25">
      <c r="A30" s="13" t="s">
        <v>74</v>
      </c>
      <c r="B30" s="14" t="s">
        <v>75</v>
      </c>
      <c r="C30" s="33">
        <v>13</v>
      </c>
      <c r="D30" s="34">
        <v>8251753</v>
      </c>
      <c r="E30" s="50">
        <v>3</v>
      </c>
      <c r="F30" s="50">
        <v>1904250</v>
      </c>
      <c r="G30" s="51">
        <v>3</v>
      </c>
      <c r="H30" s="53">
        <v>1406059.66</v>
      </c>
      <c r="I30" s="36">
        <v>0.25</v>
      </c>
      <c r="J30" s="37">
        <v>0.17130000000000001</v>
      </c>
      <c r="K30" s="46">
        <f>(Tabla15[[#This Row],[Física 
(E)]]/Tabla15[[#This Row],[Física
(C)]])-1</f>
        <v>0</v>
      </c>
      <c r="L30" s="47">
        <f>(Tabla15[[#This Row],[Financiera 
 (F)]]/Tabla15[[#This Row],[Financiera
(D)]])-1</f>
        <v>-0.26162023893921493</v>
      </c>
    </row>
    <row r="31" spans="1:12" ht="66.95" customHeight="1" x14ac:dyDescent="0.25">
      <c r="A31" s="13" t="s">
        <v>76</v>
      </c>
      <c r="B31" s="32" t="s">
        <v>77</v>
      </c>
      <c r="C31" s="33">
        <v>235768</v>
      </c>
      <c r="D31" s="34">
        <v>962704572</v>
      </c>
      <c r="E31" s="50">
        <v>59226</v>
      </c>
      <c r="F31" s="48">
        <v>241836964.09999999</v>
      </c>
      <c r="G31" s="51">
        <v>59207</v>
      </c>
      <c r="H31" s="49">
        <v>241960078.09999999</v>
      </c>
      <c r="I31" s="36">
        <f t="shared" si="0"/>
        <v>0.2511239862916087</v>
      </c>
      <c r="J31" s="37">
        <f t="shared" si="0"/>
        <v>0.25133367508303472</v>
      </c>
      <c r="K31" s="46">
        <f>(Tabla15[[#This Row],[Física 
(E)]]/Tabla15[[#This Row],[Física
(C)]])-1</f>
        <v>-3.208050518352934E-4</v>
      </c>
      <c r="L31" s="47">
        <f>(Tabla15[[#This Row],[Financiera 
 (F)]]/Tabla15[[#This Row],[Financiera
(D)]])-1</f>
        <v>5.0907850443038249E-4</v>
      </c>
    </row>
    <row r="32" spans="1:12" ht="18.75" customHeight="1" x14ac:dyDescent="0.25">
      <c r="A32" s="57" t="s">
        <v>28</v>
      </c>
      <c r="B32" s="58"/>
      <c r="C32" s="58"/>
      <c r="D32" s="58"/>
      <c r="E32" s="58"/>
      <c r="F32" s="58"/>
      <c r="G32" s="58"/>
      <c r="H32" s="58"/>
      <c r="I32" s="58"/>
      <c r="J32" s="59"/>
    </row>
    <row r="33" spans="1:11" ht="48.75" customHeight="1" x14ac:dyDescent="0.25">
      <c r="A33" s="70" t="s">
        <v>29</v>
      </c>
      <c r="B33" s="71"/>
      <c r="C33" s="71"/>
      <c r="D33" s="71"/>
      <c r="E33" s="71"/>
      <c r="F33" s="71"/>
      <c r="G33" s="71"/>
      <c r="H33" s="71"/>
      <c r="I33" s="71"/>
      <c r="J33" s="72"/>
    </row>
    <row r="34" spans="1:11" x14ac:dyDescent="0.25">
      <c r="A34" s="20" t="s">
        <v>30</v>
      </c>
      <c r="B34" s="73" t="str">
        <f>+A29</f>
        <v>6761-Personas físicas y jurídicas reciben certificaciones aeronáuticas</v>
      </c>
      <c r="C34" s="68"/>
      <c r="D34" s="68"/>
      <c r="E34" s="68"/>
      <c r="F34" s="68"/>
      <c r="G34" s="68"/>
      <c r="H34" s="68"/>
      <c r="I34" s="68"/>
      <c r="J34" s="69"/>
    </row>
    <row r="35" spans="1:11" ht="30" x14ac:dyDescent="0.25">
      <c r="A35" s="20" t="s">
        <v>31</v>
      </c>
      <c r="B35" s="68" t="s">
        <v>85</v>
      </c>
      <c r="C35" s="68"/>
      <c r="D35" s="68"/>
      <c r="E35" s="68"/>
      <c r="F35" s="68"/>
      <c r="G35" s="68"/>
      <c r="H35" s="68"/>
      <c r="I35" s="68"/>
      <c r="J35" s="69"/>
    </row>
    <row r="36" spans="1:11" x14ac:dyDescent="0.25">
      <c r="A36" s="20" t="s">
        <v>32</v>
      </c>
      <c r="B36" s="55" t="s">
        <v>84</v>
      </c>
      <c r="C36" s="55"/>
      <c r="D36" s="55"/>
      <c r="E36" s="55"/>
      <c r="F36" s="55"/>
      <c r="G36" s="55"/>
      <c r="H36" s="55"/>
      <c r="I36" s="55"/>
      <c r="J36" s="56"/>
    </row>
    <row r="37" spans="1:11" ht="39.6" customHeight="1" x14ac:dyDescent="0.25">
      <c r="A37" s="20" t="s">
        <v>33</v>
      </c>
      <c r="B37" s="55" t="s">
        <v>84</v>
      </c>
      <c r="C37" s="55"/>
      <c r="D37" s="55"/>
      <c r="E37" s="55"/>
      <c r="F37" s="55"/>
      <c r="G37" s="55"/>
      <c r="H37" s="55"/>
      <c r="I37" s="55"/>
      <c r="J37" s="56"/>
      <c r="K37" s="1"/>
    </row>
    <row r="38" spans="1:11" x14ac:dyDescent="0.25">
      <c r="A38" s="20" t="s">
        <v>30</v>
      </c>
      <c r="B38" s="68" t="str">
        <f>+A30</f>
        <v>7787-Operadores de aviación general participan del plan de fomento de la aviación general</v>
      </c>
      <c r="C38" s="68"/>
      <c r="D38" s="68"/>
      <c r="E38" s="68"/>
      <c r="F38" s="68"/>
      <c r="G38" s="68"/>
      <c r="H38" s="68"/>
      <c r="I38" s="68"/>
      <c r="J38" s="69"/>
    </row>
    <row r="39" spans="1:11" ht="30" x14ac:dyDescent="0.25">
      <c r="A39" s="20" t="s">
        <v>31</v>
      </c>
      <c r="B39" s="68" t="s">
        <v>86</v>
      </c>
      <c r="C39" s="68"/>
      <c r="D39" s="68"/>
      <c r="E39" s="68"/>
      <c r="F39" s="68"/>
      <c r="G39" s="68"/>
      <c r="H39" s="68"/>
      <c r="I39" s="68"/>
      <c r="J39" s="69"/>
    </row>
    <row r="40" spans="1:11" x14ac:dyDescent="0.25">
      <c r="A40" s="20" t="s">
        <v>32</v>
      </c>
      <c r="B40" s="55" t="s">
        <v>84</v>
      </c>
      <c r="C40" s="55"/>
      <c r="D40" s="55"/>
      <c r="E40" s="55"/>
      <c r="F40" s="55"/>
      <c r="G40" s="55"/>
      <c r="H40" s="55"/>
      <c r="I40" s="55"/>
      <c r="J40" s="56"/>
    </row>
    <row r="41" spans="1:11" ht="39.6" customHeight="1" x14ac:dyDescent="0.25">
      <c r="A41" s="20" t="s">
        <v>33</v>
      </c>
      <c r="B41" s="55" t="s">
        <v>84</v>
      </c>
      <c r="C41" s="55"/>
      <c r="D41" s="55"/>
      <c r="E41" s="55"/>
      <c r="F41" s="55"/>
      <c r="G41" s="55"/>
      <c r="H41" s="55"/>
      <c r="I41" s="55"/>
      <c r="J41" s="56"/>
      <c r="K41" s="1"/>
    </row>
    <row r="42" spans="1:11" ht="27.75" customHeight="1" x14ac:dyDescent="0.25">
      <c r="A42" s="20" t="s">
        <v>30</v>
      </c>
      <c r="B42" s="68" t="str">
        <f>+A31</f>
        <v>7789-Usuarios del espacio aéreo dominicano reciben servicios de navegación aérea, garantizando la seguridad operacional</v>
      </c>
      <c r="C42" s="68"/>
      <c r="D42" s="68"/>
      <c r="E42" s="68"/>
      <c r="F42" s="68"/>
      <c r="G42" s="68"/>
      <c r="H42" s="68"/>
      <c r="I42" s="68"/>
      <c r="J42" s="69"/>
    </row>
    <row r="43" spans="1:11" ht="14.45" customHeight="1" x14ac:dyDescent="0.25">
      <c r="A43" s="20" t="s">
        <v>31</v>
      </c>
      <c r="B43" s="68" t="s">
        <v>88</v>
      </c>
      <c r="C43" s="68"/>
      <c r="D43" s="68"/>
      <c r="E43" s="68"/>
      <c r="F43" s="68"/>
      <c r="G43" s="68"/>
      <c r="H43" s="68"/>
      <c r="I43" s="68"/>
      <c r="J43" s="69"/>
    </row>
    <row r="44" spans="1:11" ht="30.75" customHeight="1" x14ac:dyDescent="0.25">
      <c r="A44" s="20" t="s">
        <v>32</v>
      </c>
      <c r="B44" s="55" t="s">
        <v>84</v>
      </c>
      <c r="C44" s="55"/>
      <c r="D44" s="55"/>
      <c r="E44" s="55"/>
      <c r="F44" s="55"/>
      <c r="G44" s="55"/>
      <c r="H44" s="55"/>
      <c r="I44" s="55"/>
      <c r="J44" s="56"/>
    </row>
    <row r="45" spans="1:11" ht="30" x14ac:dyDescent="0.25">
      <c r="A45" s="20" t="s">
        <v>33</v>
      </c>
      <c r="B45" s="55" t="s">
        <v>84</v>
      </c>
      <c r="C45" s="55"/>
      <c r="D45" s="55"/>
      <c r="E45" s="55"/>
      <c r="F45" s="55"/>
      <c r="G45" s="55"/>
      <c r="H45" s="55"/>
      <c r="I45" s="55"/>
      <c r="J45" s="56"/>
    </row>
    <row r="46" spans="1:11" ht="15.75" x14ac:dyDescent="0.25">
      <c r="A46" s="57" t="s">
        <v>34</v>
      </c>
      <c r="B46" s="58"/>
      <c r="C46" s="58"/>
      <c r="D46" s="58"/>
      <c r="E46" s="58"/>
      <c r="F46" s="58"/>
      <c r="G46" s="58"/>
      <c r="H46" s="58"/>
      <c r="I46" s="58"/>
      <c r="J46" s="59"/>
    </row>
    <row r="47" spans="1:11" ht="15.75" x14ac:dyDescent="0.25">
      <c r="A47" s="60" t="s">
        <v>35</v>
      </c>
      <c r="B47" s="61"/>
      <c r="C47" s="61"/>
      <c r="D47" s="61"/>
      <c r="E47" s="61"/>
      <c r="F47" s="61"/>
      <c r="G47" s="61"/>
      <c r="H47" s="61"/>
      <c r="I47" s="61"/>
      <c r="J47" s="62"/>
    </row>
    <row r="48" spans="1:11" x14ac:dyDescent="0.25">
      <c r="A48" s="63" t="s">
        <v>41</v>
      </c>
      <c r="B48" s="64"/>
      <c r="C48" s="64"/>
      <c r="D48" s="64"/>
      <c r="E48" s="64"/>
      <c r="F48" s="64"/>
      <c r="G48" s="64"/>
      <c r="H48" s="64"/>
      <c r="I48" s="64"/>
      <c r="J48" s="65"/>
    </row>
    <row r="49" spans="1:12" x14ac:dyDescent="0.25">
      <c r="A49" s="26"/>
      <c r="B49" s="26"/>
      <c r="C49" s="26"/>
      <c r="D49" s="26"/>
      <c r="E49" s="26"/>
      <c r="F49" s="26"/>
      <c r="G49" s="26"/>
      <c r="H49" s="26"/>
      <c r="I49" s="26"/>
      <c r="J49" s="26"/>
    </row>
    <row r="50" spans="1:12" x14ac:dyDescent="0.25">
      <c r="A50" s="66" t="s">
        <v>42</v>
      </c>
      <c r="B50" s="66"/>
      <c r="C50" s="66"/>
      <c r="D50" s="66"/>
      <c r="E50" s="66"/>
      <c r="F50" s="66"/>
      <c r="G50" s="66"/>
      <c r="H50" s="66"/>
      <c r="I50" s="66"/>
      <c r="J50" s="66"/>
    </row>
    <row r="52" spans="1:12" x14ac:dyDescent="0.25">
      <c r="A52" s="29" t="s">
        <v>51</v>
      </c>
      <c r="B52" s="30">
        <f>+A25</f>
        <v>904648975</v>
      </c>
      <c r="F52"/>
      <c r="G52" s="67"/>
      <c r="H52" s="67"/>
      <c r="I52" s="67"/>
      <c r="J52" s="67"/>
    </row>
    <row r="53" spans="1:12" x14ac:dyDescent="0.25">
      <c r="A53" s="29" t="s">
        <v>52</v>
      </c>
      <c r="B53" s="30">
        <f>+C25</f>
        <v>1108485550</v>
      </c>
      <c r="G53" s="54"/>
      <c r="H53" s="54"/>
      <c r="I53" s="54"/>
      <c r="J53" s="54"/>
    </row>
    <row r="54" spans="1:12" ht="15" customHeight="1" x14ac:dyDescent="0.25">
      <c r="A54" s="29" t="s">
        <v>54</v>
      </c>
      <c r="B54" s="30">
        <v>287259314.95999998</v>
      </c>
    </row>
    <row r="55" spans="1:12" ht="15" customHeight="1" x14ac:dyDescent="0.25">
      <c r="A55" s="43"/>
      <c r="B55" s="44"/>
      <c r="F55" s="42"/>
      <c r="G55" s="42"/>
      <c r="H55" s="42"/>
      <c r="I55" s="42"/>
      <c r="J55" s="42"/>
      <c r="K55" s="42"/>
      <c r="L55" s="42"/>
    </row>
    <row r="56" spans="1:12" ht="15" customHeight="1" x14ac:dyDescent="0.25">
      <c r="A56" s="43"/>
      <c r="B56" s="44"/>
      <c r="E56"/>
      <c r="F56"/>
      <c r="G56"/>
      <c r="H56"/>
      <c r="I56"/>
      <c r="J56"/>
      <c r="K56"/>
    </row>
    <row r="57" spans="1:12" ht="14.45" customHeight="1" x14ac:dyDescent="0.25">
      <c r="E57"/>
      <c r="F57"/>
      <c r="G57"/>
      <c r="H57"/>
      <c r="I57"/>
      <c r="J57"/>
      <c r="K57"/>
    </row>
  </sheetData>
  <mergeCells count="58">
    <mergeCell ref="B10:J10"/>
    <mergeCell ref="B1:J1"/>
    <mergeCell ref="B2:C2"/>
    <mergeCell ref="D2:H2"/>
    <mergeCell ref="B3:C3"/>
    <mergeCell ref="D3:H3"/>
    <mergeCell ref="A4:J4"/>
    <mergeCell ref="A5:J5"/>
    <mergeCell ref="A6:J6"/>
    <mergeCell ref="A7:J7"/>
    <mergeCell ref="B8:J8"/>
    <mergeCell ref="B9:J9"/>
    <mergeCell ref="A22:J22"/>
    <mergeCell ref="B11:J11"/>
    <mergeCell ref="B12:J12"/>
    <mergeCell ref="A13:J13"/>
    <mergeCell ref="C14:J14"/>
    <mergeCell ref="C15:J15"/>
    <mergeCell ref="C16:J16"/>
    <mergeCell ref="A17:J17"/>
    <mergeCell ref="B18:J18"/>
    <mergeCell ref="B19:J19"/>
    <mergeCell ref="B20:J20"/>
    <mergeCell ref="B21:J21"/>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B44:J44"/>
    <mergeCell ref="A33:J33"/>
    <mergeCell ref="B34:J34"/>
    <mergeCell ref="B35:J35"/>
    <mergeCell ref="B36:J36"/>
    <mergeCell ref="B37:J37"/>
    <mergeCell ref="B38:J38"/>
    <mergeCell ref="B39:J39"/>
    <mergeCell ref="B40:J40"/>
    <mergeCell ref="B41:J41"/>
    <mergeCell ref="B42:J42"/>
    <mergeCell ref="B43:J43"/>
    <mergeCell ref="G53:J53"/>
    <mergeCell ref="B45:J45"/>
    <mergeCell ref="A46:J46"/>
    <mergeCell ref="A47:J47"/>
    <mergeCell ref="A48:J48"/>
    <mergeCell ref="A50:J50"/>
    <mergeCell ref="G52:J52"/>
  </mergeCells>
  <dataValidations count="16">
    <dataValidation allowBlank="1" showInputMessage="1" showErrorMessage="1" prompt="Nombre de cada producto" sqref="A28:A31" xr:uid="{753682D9-A0C4-4AE8-BF9C-D36BF57C9076}"/>
    <dataValidation allowBlank="1" showInputMessage="1" showErrorMessage="1" prompt="Nombre del indicador" sqref="B28:B31" xr:uid="{1CE3D0FB-C402-4F84-84DB-25959F21175E}"/>
    <dataValidation allowBlank="1" showInputMessage="1" showErrorMessage="1" prompt="Meta alcanzada en el trimestre" sqref="G28:G31" xr:uid="{F7EEC133-E8C5-4613-AAA1-7E94CA8375D4}"/>
    <dataValidation allowBlank="1" showInputMessage="1" showErrorMessage="1" prompt="Monto ejecutado en el trimestre" sqref="H28:H31 F30:F31" xr:uid="{958F8FF5-944A-475F-A411-DACDCAD9B864}"/>
    <dataValidation allowBlank="1" sqref="A8" xr:uid="{4DAD8CEE-C63C-44EE-8876-6910486C9000}"/>
    <dataValidation allowBlank="1" showInputMessage="1" prompt="Nombre del capítulo" sqref="B8:J10" xr:uid="{88B7BC10-A1CE-48DD-8D5B-58220FC9ABA8}"/>
    <dataValidation allowBlank="1" showInputMessage="1" showErrorMessage="1" prompt="¿A quién va dirigido el programa?, ¿qué característica tiene esta población que requiere ser beneficiada?" sqref="B20:J20" xr:uid="{3D36F112-DD10-487F-83B1-0B6AA7DAEEF9}"/>
    <dataValidation allowBlank="1" showInputMessage="1" showErrorMessage="1" prompt="Nombre del producto" sqref="B38:J38 B34:J34 B42:J42" xr:uid="{A0B1F493-DF4B-4F21-B770-523C699FCC08}"/>
    <dataValidation allowBlank="1" showInputMessage="1" showErrorMessage="1" prompt="¿En qué consiste el producto? su objetivo" sqref="B39:J39 B35:J35 B43:J43" xr:uid="{3635C0BB-5959-44EE-824F-3AF71C475D4A}"/>
    <dataValidation allowBlank="1" showInputMessage="1" showErrorMessage="1" prompt="1. Describir lo plasmado en el presupuesto_x000a_2. Describir lo alcanzado en términos financieros y de producción " sqref="B40:J40 B36:J36 B44:J44" xr:uid="{E22FE013-4071-47A4-9FFC-C953EA52C810}"/>
    <dataValidation allowBlank="1" showInputMessage="1" showErrorMessage="1" prompt="De existir desvío, explicar razones." sqref="B37:J45" xr:uid="{3540C67B-EADF-4C2C-A361-FBA4E8EBB485}"/>
    <dataValidation allowBlank="1" showInputMessage="1" showErrorMessage="1" prompt="Oportunidades de mejora identificadas" sqref="A48:J49" xr:uid="{0FF3EBFF-5940-4DC8-A745-6642053B4CEC}"/>
    <dataValidation allowBlank="1" showInputMessage="1" showErrorMessage="1" prompt="Presupuesto del programa" sqref="A25:C25 F25" xr:uid="{80431AD9-9750-40E2-BFC7-8F796BDB2FAC}"/>
    <dataValidation allowBlank="1" showInputMessage="1" showErrorMessage="1" prompt="¿En qué consiste el programa?" sqref="B19:J19" xr:uid="{A19ABF57-8EFC-4873-B0E8-CEEDEDC8453B}"/>
    <dataValidation allowBlank="1" showInputMessage="1" showErrorMessage="1" prompt="Meta anual del indicador" sqref="E28 C28:C31" xr:uid="{E2F28293-BE76-42EF-9E2A-AF53D33051DD}"/>
    <dataValidation allowBlank="1" showInputMessage="1" showErrorMessage="1" prompt="Monto presupuestado para el producto" sqref="D28:D31 E29:E31 F28:F29" xr:uid="{2E166157-840F-48F3-B1C1-D8569B668F24}"/>
  </dataValidations>
  <printOptions horizontalCentered="1" verticalCentered="1"/>
  <pageMargins left="0.7" right="0.7" top="0.75" bottom="0.75" header="0.3" footer="0.3"/>
  <pageSetup scale="55" orientation="portrait" r:id="rId1"/>
  <rowBreaks count="1" manualBreakCount="1">
    <brk id="31" max="9" man="1"/>
  </rowBreak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1948E4-539F-45FD-A907-C297E191D332}">
  <sheetPr>
    <pageSetUpPr fitToPage="1"/>
  </sheetPr>
  <dimension ref="A1:L47"/>
  <sheetViews>
    <sheetView showGridLines="0" tabSelected="1" view="pageBreakPreview" zoomScaleNormal="100" zoomScaleSheetLayoutView="100" workbookViewId="0">
      <selection activeCell="B8" sqref="B8:J8"/>
    </sheetView>
  </sheetViews>
  <sheetFormatPr baseColWidth="10" defaultColWidth="10.85546875" defaultRowHeight="15" x14ac:dyDescent="0.25"/>
  <cols>
    <col min="1" max="1" width="23" style="6" customWidth="1"/>
    <col min="2" max="2" width="16.140625" style="6" bestFit="1" customWidth="1"/>
    <col min="3" max="3" width="12.7109375" style="6" customWidth="1"/>
    <col min="4" max="4" width="13.7109375" style="6" bestFit="1" customWidth="1"/>
    <col min="5" max="5" width="12.7109375" style="6" customWidth="1"/>
    <col min="6" max="6" width="13.5703125" style="6" customWidth="1"/>
    <col min="7" max="7" width="12.7109375" style="6" customWidth="1"/>
    <col min="8" max="8" width="13.42578125" style="6" customWidth="1"/>
    <col min="9" max="10" width="12.7109375" style="6" customWidth="1"/>
    <col min="11" max="11" width="10.85546875" style="6" hidden="1" customWidth="1"/>
    <col min="12" max="12" width="10.85546875" hidden="1" customWidth="1"/>
  </cols>
  <sheetData>
    <row r="1" spans="1:11" ht="21.75" customHeight="1" thickBot="1" x14ac:dyDescent="0.3">
      <c r="A1" s="21"/>
      <c r="B1" s="97" t="s">
        <v>94</v>
      </c>
      <c r="C1" s="98"/>
      <c r="D1" s="98"/>
      <c r="E1" s="98"/>
      <c r="F1" s="98"/>
      <c r="G1" s="98"/>
      <c r="H1" s="98"/>
      <c r="I1" s="98"/>
      <c r="J1" s="99"/>
      <c r="K1" s="1"/>
    </row>
    <row r="2" spans="1:11" ht="21.75" thickBot="1" x14ac:dyDescent="0.3">
      <c r="A2" s="22"/>
      <c r="B2" s="100" t="s">
        <v>0</v>
      </c>
      <c r="C2" s="101"/>
      <c r="D2" s="100" t="s">
        <v>1</v>
      </c>
      <c r="E2" s="101"/>
      <c r="F2" s="101"/>
      <c r="G2" s="101"/>
      <c r="H2" s="102"/>
      <c r="I2" s="2" t="s">
        <v>2</v>
      </c>
      <c r="J2" s="3" t="s">
        <v>3</v>
      </c>
      <c r="K2" s="1"/>
    </row>
    <row r="3" spans="1:11" ht="20.25" customHeight="1" thickBot="1" x14ac:dyDescent="0.3">
      <c r="A3" s="23"/>
      <c r="B3" s="103" t="s">
        <v>4</v>
      </c>
      <c r="C3" s="104"/>
      <c r="D3" s="103"/>
      <c r="E3" s="104"/>
      <c r="F3" s="104"/>
      <c r="G3" s="104"/>
      <c r="H3" s="105"/>
      <c r="I3" s="27"/>
      <c r="J3" s="28"/>
      <c r="K3" s="1"/>
    </row>
    <row r="4" spans="1:11" ht="9" customHeight="1" x14ac:dyDescent="0.25">
      <c r="A4" s="106"/>
      <c r="B4" s="107"/>
      <c r="C4" s="107"/>
      <c r="D4" s="108"/>
      <c r="E4" s="108"/>
      <c r="F4" s="108"/>
      <c r="G4" s="108"/>
      <c r="H4" s="108"/>
      <c r="I4" s="107"/>
      <c r="J4" s="109"/>
      <c r="K4" s="1"/>
    </row>
    <row r="5" spans="1:11" ht="3" customHeight="1" x14ac:dyDescent="0.25">
      <c r="A5" s="93"/>
      <c r="B5" s="94"/>
      <c r="C5" s="94"/>
      <c r="D5" s="94"/>
      <c r="E5" s="94"/>
      <c r="F5" s="94"/>
      <c r="G5" s="94"/>
      <c r="H5" s="94"/>
      <c r="I5" s="94"/>
      <c r="J5" s="95"/>
      <c r="K5" s="1"/>
    </row>
    <row r="6" spans="1:11" ht="15.75" x14ac:dyDescent="0.25">
      <c r="A6" s="57" t="s">
        <v>5</v>
      </c>
      <c r="B6" s="58"/>
      <c r="C6" s="58"/>
      <c r="D6" s="58"/>
      <c r="E6" s="58"/>
      <c r="F6" s="58"/>
      <c r="G6" s="58"/>
      <c r="H6" s="58"/>
      <c r="I6" s="58"/>
      <c r="J6" s="59"/>
      <c r="K6" s="1"/>
    </row>
    <row r="7" spans="1:11" ht="15.75" x14ac:dyDescent="0.25">
      <c r="A7" s="70" t="s">
        <v>6</v>
      </c>
      <c r="B7" s="71"/>
      <c r="C7" s="71"/>
      <c r="D7" s="71"/>
      <c r="E7" s="71"/>
      <c r="F7" s="71"/>
      <c r="G7" s="71"/>
      <c r="H7" s="71"/>
      <c r="I7" s="71"/>
      <c r="J7" s="72"/>
      <c r="K7" s="1"/>
    </row>
    <row r="8" spans="1:11" x14ac:dyDescent="0.25">
      <c r="A8" s="4" t="s">
        <v>7</v>
      </c>
      <c r="B8" s="96" t="s">
        <v>62</v>
      </c>
      <c r="C8" s="96"/>
      <c r="D8" s="96"/>
      <c r="E8" s="96"/>
      <c r="F8" s="96"/>
      <c r="G8" s="96"/>
      <c r="H8" s="96"/>
      <c r="I8" s="96"/>
      <c r="J8" s="96"/>
      <c r="K8" s="1"/>
    </row>
    <row r="9" spans="1:11" ht="15" customHeight="1" x14ac:dyDescent="0.25">
      <c r="A9" s="24" t="s">
        <v>36</v>
      </c>
      <c r="B9" s="96" t="s">
        <v>63</v>
      </c>
      <c r="C9" s="96"/>
      <c r="D9" s="96"/>
      <c r="E9" s="96"/>
      <c r="F9" s="96"/>
      <c r="G9" s="96"/>
      <c r="H9" s="96"/>
      <c r="I9" s="96"/>
      <c r="J9" s="96"/>
      <c r="K9" s="1"/>
    </row>
    <row r="10" spans="1:11" x14ac:dyDescent="0.25">
      <c r="A10" s="24" t="s">
        <v>37</v>
      </c>
      <c r="B10" s="96" t="s">
        <v>64</v>
      </c>
      <c r="C10" s="96"/>
      <c r="D10" s="96"/>
      <c r="E10" s="96"/>
      <c r="F10" s="96"/>
      <c r="G10" s="96"/>
      <c r="H10" s="96"/>
      <c r="I10" s="96"/>
      <c r="J10" s="96"/>
      <c r="K10" s="1"/>
    </row>
    <row r="11" spans="1:11" ht="31.5" customHeight="1" x14ac:dyDescent="0.25">
      <c r="A11" s="4" t="s">
        <v>8</v>
      </c>
      <c r="B11" s="91" t="s">
        <v>65</v>
      </c>
      <c r="C11" s="91"/>
      <c r="D11" s="91"/>
      <c r="E11" s="91"/>
      <c r="F11" s="91"/>
      <c r="G11" s="91"/>
      <c r="H11" s="91"/>
      <c r="I11" s="91"/>
      <c r="J11" s="91"/>
    </row>
    <row r="12" spans="1:11" ht="27.75" customHeight="1" x14ac:dyDescent="0.25">
      <c r="A12" s="4" t="s">
        <v>9</v>
      </c>
      <c r="B12" s="91" t="s">
        <v>66</v>
      </c>
      <c r="C12" s="91"/>
      <c r="D12" s="91"/>
      <c r="E12" s="91"/>
      <c r="F12" s="91"/>
      <c r="G12" s="91"/>
      <c r="H12" s="91"/>
      <c r="I12" s="91"/>
      <c r="J12" s="91"/>
    </row>
    <row r="13" spans="1:11" ht="15.75" x14ac:dyDescent="0.25">
      <c r="A13" s="57" t="s">
        <v>10</v>
      </c>
      <c r="B13" s="58"/>
      <c r="C13" s="58"/>
      <c r="D13" s="58"/>
      <c r="E13" s="58"/>
      <c r="F13" s="58"/>
      <c r="G13" s="58"/>
      <c r="H13" s="58"/>
      <c r="I13" s="58"/>
      <c r="J13" s="59"/>
    </row>
    <row r="14" spans="1:11" x14ac:dyDescent="0.25">
      <c r="A14" s="4" t="s">
        <v>11</v>
      </c>
      <c r="B14" s="25">
        <v>4</v>
      </c>
      <c r="C14" s="92" t="str">
        <f>IFERROR(VLOOKUP(B14,'[1]Validacion datos'!A2:B5,2,FALSE),"")</f>
        <v>DESARROLLO SOSTENIBLE</v>
      </c>
      <c r="D14" s="92"/>
      <c r="E14" s="92"/>
      <c r="F14" s="92"/>
      <c r="G14" s="92"/>
      <c r="H14" s="92"/>
      <c r="I14" s="92"/>
      <c r="J14" s="92"/>
    </row>
    <row r="15" spans="1:11" x14ac:dyDescent="0.25">
      <c r="A15" s="4" t="s">
        <v>12</v>
      </c>
      <c r="B15" s="7">
        <v>4.3</v>
      </c>
      <c r="C15" s="92" t="str">
        <f>IFERROR(VLOOKUP(B15,'[1]Validacion datos'!A8:B26,2,FALSE),"")</f>
        <v>Adecuada adaptación al cambio climático</v>
      </c>
      <c r="D15" s="92"/>
      <c r="E15" s="92"/>
      <c r="F15" s="92"/>
      <c r="G15" s="92"/>
      <c r="H15" s="92"/>
      <c r="I15" s="92"/>
      <c r="J15" s="92"/>
    </row>
    <row r="16" spans="1:11" ht="25.5" customHeight="1" x14ac:dyDescent="0.25">
      <c r="A16" s="4" t="s">
        <v>13</v>
      </c>
      <c r="B16" s="8" t="s">
        <v>78</v>
      </c>
      <c r="C16" s="92" t="str">
        <f>IFERROR(VLOOKUP(B16,'[1]Validacion datos'!D8:E64,2,FALSE),"")</f>
        <v>Reducir la vulnerabilidad, avanzar en la adaptación a los efectos del cambio climático y contribuir a la mitigación de sus causas</v>
      </c>
      <c r="D16" s="92"/>
      <c r="E16" s="92"/>
      <c r="F16" s="92"/>
      <c r="G16" s="92"/>
      <c r="H16" s="92"/>
      <c r="I16" s="92"/>
      <c r="J16" s="92"/>
    </row>
    <row r="17" spans="1:12" ht="15.75" x14ac:dyDescent="0.25">
      <c r="A17" s="57" t="s">
        <v>14</v>
      </c>
      <c r="B17" s="58"/>
      <c r="C17" s="58"/>
      <c r="D17" s="58"/>
      <c r="E17" s="58"/>
      <c r="F17" s="58"/>
      <c r="G17" s="58"/>
      <c r="H17" s="58"/>
      <c r="I17" s="58"/>
      <c r="J17" s="59"/>
    </row>
    <row r="18" spans="1:12" x14ac:dyDescent="0.25">
      <c r="A18" s="4" t="s">
        <v>15</v>
      </c>
      <c r="B18" s="116" t="s">
        <v>68</v>
      </c>
      <c r="C18" s="116"/>
      <c r="D18" s="116"/>
      <c r="E18" s="116"/>
      <c r="F18" s="116"/>
      <c r="G18" s="116"/>
      <c r="H18" s="116"/>
      <c r="I18" s="116"/>
      <c r="J18" s="117"/>
    </row>
    <row r="19" spans="1:12" ht="30" customHeight="1" x14ac:dyDescent="0.25">
      <c r="A19" s="9" t="s">
        <v>16</v>
      </c>
      <c r="B19" s="89" t="s">
        <v>69</v>
      </c>
      <c r="C19" s="89"/>
      <c r="D19" s="89"/>
      <c r="E19" s="89"/>
      <c r="F19" s="89"/>
      <c r="G19" s="89"/>
      <c r="H19" s="89"/>
      <c r="I19" s="89"/>
      <c r="J19" s="90"/>
    </row>
    <row r="20" spans="1:12" x14ac:dyDescent="0.25">
      <c r="A20" s="9" t="s">
        <v>17</v>
      </c>
      <c r="B20" s="89" t="s">
        <v>70</v>
      </c>
      <c r="C20" s="89"/>
      <c r="D20" s="89"/>
      <c r="E20" s="89"/>
      <c r="F20" s="89"/>
      <c r="G20" s="89"/>
      <c r="H20" s="89"/>
      <c r="I20" s="89"/>
      <c r="J20" s="90"/>
    </row>
    <row r="21" spans="1:12" ht="32.450000000000003" customHeight="1" x14ac:dyDescent="0.25">
      <c r="A21" s="9" t="s">
        <v>38</v>
      </c>
      <c r="B21" s="89" t="s">
        <v>71</v>
      </c>
      <c r="C21" s="89"/>
      <c r="D21" s="89"/>
      <c r="E21" s="89"/>
      <c r="F21" s="89"/>
      <c r="G21" s="89"/>
      <c r="H21" s="89"/>
      <c r="I21" s="89"/>
      <c r="J21" s="90"/>
      <c r="K21" s="1"/>
    </row>
    <row r="22" spans="1:12" ht="15.75" x14ac:dyDescent="0.25">
      <c r="A22" s="57" t="s">
        <v>18</v>
      </c>
      <c r="B22" s="58"/>
      <c r="C22" s="58"/>
      <c r="D22" s="58"/>
      <c r="E22" s="58"/>
      <c r="F22" s="58"/>
      <c r="G22" s="58"/>
      <c r="H22" s="58"/>
      <c r="I22" s="58"/>
      <c r="J22" s="59"/>
    </row>
    <row r="23" spans="1:12" ht="15.75" x14ac:dyDescent="0.25">
      <c r="A23" s="70" t="s">
        <v>19</v>
      </c>
      <c r="B23" s="71"/>
      <c r="C23" s="71"/>
      <c r="D23" s="71"/>
      <c r="E23" s="71"/>
      <c r="F23" s="71"/>
      <c r="G23" s="71"/>
      <c r="H23" s="71"/>
      <c r="I23" s="71"/>
      <c r="J23" s="72"/>
      <c r="K23" s="1"/>
    </row>
    <row r="24" spans="1:12" ht="15" customHeight="1" x14ac:dyDescent="0.25">
      <c r="A24" s="77" t="s">
        <v>20</v>
      </c>
      <c r="B24" s="78"/>
      <c r="C24" s="79" t="s">
        <v>21</v>
      </c>
      <c r="D24" s="80"/>
      <c r="E24" s="80"/>
      <c r="F24" s="80" t="s">
        <v>22</v>
      </c>
      <c r="G24" s="80"/>
      <c r="H24" s="78"/>
      <c r="I24" s="79" t="s">
        <v>23</v>
      </c>
      <c r="J24" s="81"/>
    </row>
    <row r="25" spans="1:12" x14ac:dyDescent="0.25">
      <c r="A25" s="113">
        <v>25000000</v>
      </c>
      <c r="B25" s="86"/>
      <c r="C25" s="84" cm="1">
        <f t="array" ref="C25">+Tabla136[Financiera
(B)]</f>
        <v>26130553</v>
      </c>
      <c r="D25" s="85"/>
      <c r="E25" s="86"/>
      <c r="F25" s="84">
        <v>2822100.51</v>
      </c>
      <c r="G25" s="85"/>
      <c r="H25" s="86"/>
      <c r="I25" s="114">
        <f>+IF(F25&gt;0,F25/C25,0)</f>
        <v>0.1080000300797308</v>
      </c>
      <c r="J25" s="115"/>
    </row>
    <row r="26" spans="1:12" ht="15.75" x14ac:dyDescent="0.25">
      <c r="A26" s="70" t="s">
        <v>24</v>
      </c>
      <c r="B26" s="71"/>
      <c r="C26" s="71"/>
      <c r="D26" s="71"/>
      <c r="E26" s="71"/>
      <c r="F26" s="71"/>
      <c r="G26" s="71"/>
      <c r="H26" s="71"/>
      <c r="I26" s="71"/>
      <c r="J26" s="72"/>
      <c r="K26" s="1"/>
    </row>
    <row r="27" spans="1:12" x14ac:dyDescent="0.25">
      <c r="A27" s="5"/>
      <c r="B27"/>
      <c r="C27" s="74" t="s">
        <v>49</v>
      </c>
      <c r="D27" s="75"/>
      <c r="E27" s="74" t="s">
        <v>92</v>
      </c>
      <c r="F27" s="75"/>
      <c r="G27" s="74" t="s">
        <v>93</v>
      </c>
      <c r="H27" s="74"/>
      <c r="I27" s="74" t="s">
        <v>25</v>
      </c>
      <c r="J27" s="76"/>
    </row>
    <row r="28" spans="1:12" ht="38.25" x14ac:dyDescent="0.25">
      <c r="A28" s="10" t="s">
        <v>26</v>
      </c>
      <c r="B28" s="11" t="s">
        <v>27</v>
      </c>
      <c r="C28" s="11" t="s">
        <v>39</v>
      </c>
      <c r="D28" s="11" t="s">
        <v>40</v>
      </c>
      <c r="E28" s="11" t="s">
        <v>43</v>
      </c>
      <c r="F28" s="11" t="s">
        <v>44</v>
      </c>
      <c r="G28" s="11" t="s">
        <v>45</v>
      </c>
      <c r="H28" s="11" t="s">
        <v>46</v>
      </c>
      <c r="I28" s="11" t="s">
        <v>47</v>
      </c>
      <c r="J28" s="12" t="s">
        <v>48</v>
      </c>
      <c r="K28" s="40" t="s">
        <v>81</v>
      </c>
      <c r="L28" s="40" t="s">
        <v>82</v>
      </c>
    </row>
    <row r="29" spans="1:12" ht="78" customHeight="1" x14ac:dyDescent="0.25">
      <c r="A29" s="13" t="s">
        <v>79</v>
      </c>
      <c r="B29" s="14" t="s">
        <v>80</v>
      </c>
      <c r="C29" s="15">
        <v>12</v>
      </c>
      <c r="D29" s="16">
        <v>26130553</v>
      </c>
      <c r="E29" s="48">
        <v>3</v>
      </c>
      <c r="F29" s="48">
        <v>7839165.9000000004</v>
      </c>
      <c r="G29" s="49">
        <v>3</v>
      </c>
      <c r="H29" s="48">
        <v>15566502.26</v>
      </c>
      <c r="I29" s="18">
        <f>IF(G29&gt;0,G29/C29,0)</f>
        <v>0.25</v>
      </c>
      <c r="J29" s="52">
        <v>0.59</v>
      </c>
      <c r="K29" s="39">
        <f>Tabla136[[#This Row],[Física 
(E)]]/Tabla136[[#This Row],[Física
(C)]]-1</f>
        <v>0</v>
      </c>
      <c r="L29" s="39">
        <f>Tabla136[[#This Row],[Financiera 
 (F)]]/Tabla136[[#This Row],[Financiera
(D)]]-1</f>
        <v>0.98573451035141368</v>
      </c>
    </row>
    <row r="30" spans="1:12" ht="18.75" customHeight="1" x14ac:dyDescent="0.25">
      <c r="A30" s="57" t="s">
        <v>28</v>
      </c>
      <c r="B30" s="58"/>
      <c r="C30" s="58"/>
      <c r="D30" s="58"/>
      <c r="E30" s="58"/>
      <c r="F30" s="58"/>
      <c r="G30" s="58"/>
      <c r="H30" s="58"/>
      <c r="I30" s="58"/>
      <c r="J30" s="59"/>
    </row>
    <row r="31" spans="1:12" ht="48.75" customHeight="1" x14ac:dyDescent="0.25">
      <c r="A31" s="70" t="s">
        <v>29</v>
      </c>
      <c r="B31" s="71"/>
      <c r="C31" s="71"/>
      <c r="D31" s="71"/>
      <c r="E31" s="71"/>
      <c r="F31" s="71"/>
      <c r="G31" s="71"/>
      <c r="H31" s="71"/>
      <c r="I31" s="71"/>
      <c r="J31" s="72"/>
    </row>
    <row r="32" spans="1:12" x14ac:dyDescent="0.25">
      <c r="A32" s="20" t="s">
        <v>30</v>
      </c>
      <c r="B32" s="89" t="str" cm="1">
        <f t="array" ref="B32">+Tabla136[Producto]</f>
        <v>7788-Operadores aéreos participan en el plan de reducción de CO2 mediante la implementación de un esquema de compensaciones de emisiones</v>
      </c>
      <c r="C32" s="89"/>
      <c r="D32" s="89"/>
      <c r="E32" s="89"/>
      <c r="F32" s="89"/>
      <c r="G32" s="89"/>
      <c r="H32" s="89"/>
      <c r="I32" s="89"/>
      <c r="J32" s="90"/>
    </row>
    <row r="33" spans="1:11" ht="30" x14ac:dyDescent="0.25">
      <c r="A33" s="20" t="s">
        <v>31</v>
      </c>
      <c r="B33" s="89" t="s">
        <v>87</v>
      </c>
      <c r="C33" s="89"/>
      <c r="D33" s="89"/>
      <c r="E33" s="89"/>
      <c r="F33" s="89"/>
      <c r="G33" s="89"/>
      <c r="H33" s="89"/>
      <c r="I33" s="89"/>
      <c r="J33" s="90"/>
    </row>
    <row r="34" spans="1:11" x14ac:dyDescent="0.25">
      <c r="A34" s="20" t="s">
        <v>32</v>
      </c>
      <c r="B34" s="111" t="s">
        <v>84</v>
      </c>
      <c r="C34" s="111"/>
      <c r="D34" s="111"/>
      <c r="E34" s="111"/>
      <c r="F34" s="111"/>
      <c r="G34" s="111"/>
      <c r="H34" s="111"/>
      <c r="I34" s="111"/>
      <c r="J34" s="112"/>
    </row>
    <row r="35" spans="1:11" ht="30" x14ac:dyDescent="0.25">
      <c r="A35" s="20" t="s">
        <v>33</v>
      </c>
      <c r="B35" s="111" t="s">
        <v>84</v>
      </c>
      <c r="C35" s="111"/>
      <c r="D35" s="111"/>
      <c r="E35" s="111"/>
      <c r="F35" s="111"/>
      <c r="G35" s="111"/>
      <c r="H35" s="111"/>
      <c r="I35" s="111"/>
      <c r="J35" s="112"/>
      <c r="K35" s="1"/>
    </row>
    <row r="36" spans="1:11" ht="27.75" customHeight="1" x14ac:dyDescent="0.25">
      <c r="A36" s="57" t="s">
        <v>34</v>
      </c>
      <c r="B36" s="58"/>
      <c r="C36" s="58"/>
      <c r="D36" s="58"/>
      <c r="E36" s="58"/>
      <c r="F36" s="58"/>
      <c r="G36" s="58"/>
      <c r="H36" s="58"/>
      <c r="I36" s="58"/>
      <c r="J36" s="59"/>
    </row>
    <row r="37" spans="1:11" ht="15.75" x14ac:dyDescent="0.25">
      <c r="A37" s="60" t="s">
        <v>35</v>
      </c>
      <c r="B37" s="61"/>
      <c r="C37" s="61"/>
      <c r="D37" s="61"/>
      <c r="E37" s="61"/>
      <c r="F37" s="61"/>
      <c r="G37" s="61"/>
      <c r="H37" s="61"/>
      <c r="I37" s="61"/>
      <c r="J37" s="62"/>
    </row>
    <row r="38" spans="1:11" ht="30.75" customHeight="1" x14ac:dyDescent="0.25">
      <c r="A38" s="63" t="s">
        <v>83</v>
      </c>
      <c r="B38" s="64"/>
      <c r="C38" s="64"/>
      <c r="D38" s="64"/>
      <c r="E38" s="64"/>
      <c r="F38" s="64"/>
      <c r="G38" s="64"/>
      <c r="H38" s="64"/>
      <c r="I38" s="64"/>
      <c r="J38" s="65"/>
    </row>
    <row r="39" spans="1:11" x14ac:dyDescent="0.25">
      <c r="A39" s="26"/>
      <c r="B39" s="26"/>
      <c r="C39" s="26"/>
      <c r="D39" s="26"/>
      <c r="E39" s="26"/>
      <c r="F39" s="26"/>
      <c r="G39" s="26"/>
      <c r="H39" s="26"/>
      <c r="I39" s="26"/>
      <c r="J39" s="26"/>
    </row>
    <row r="40" spans="1:11" x14ac:dyDescent="0.25">
      <c r="A40" s="66" t="s">
        <v>42</v>
      </c>
      <c r="B40" s="66"/>
      <c r="C40" s="66"/>
      <c r="D40" s="66"/>
      <c r="E40" s="66"/>
      <c r="F40" s="66"/>
      <c r="G40" s="66"/>
      <c r="H40" s="66"/>
      <c r="I40" s="66"/>
      <c r="J40" s="66"/>
    </row>
    <row r="41" spans="1:11" x14ac:dyDescent="0.25">
      <c r="A41" s="41"/>
      <c r="B41" s="41"/>
      <c r="C41" s="41"/>
      <c r="D41" s="41"/>
      <c r="E41" s="41"/>
      <c r="F41" s="41"/>
      <c r="G41" s="41"/>
      <c r="H41" s="41"/>
      <c r="I41" s="41"/>
      <c r="J41" s="41"/>
    </row>
    <row r="42" spans="1:11" x14ac:dyDescent="0.25">
      <c r="A42" s="29" t="s">
        <v>51</v>
      </c>
      <c r="B42" s="30">
        <f>+A25</f>
        <v>25000000</v>
      </c>
      <c r="C42" s="41"/>
      <c r="D42" s="41"/>
      <c r="E42" s="41"/>
      <c r="F42" s="41"/>
      <c r="G42"/>
      <c r="H42" s="41"/>
      <c r="I42" s="41"/>
      <c r="J42" s="41"/>
    </row>
    <row r="43" spans="1:11" x14ac:dyDescent="0.25">
      <c r="A43" s="29" t="s">
        <v>52</v>
      </c>
      <c r="B43" s="30">
        <f>+C25</f>
        <v>26130553</v>
      </c>
      <c r="I43"/>
    </row>
    <row r="44" spans="1:11" x14ac:dyDescent="0.25">
      <c r="A44" s="29" t="s">
        <v>54</v>
      </c>
      <c r="B44" s="30">
        <f>+F25</f>
        <v>2822100.51</v>
      </c>
      <c r="G44" s="67"/>
      <c r="H44" s="67"/>
      <c r="I44" s="67"/>
      <c r="J44" s="67"/>
    </row>
    <row r="45" spans="1:11" x14ac:dyDescent="0.25">
      <c r="F45" s="6" t="s">
        <v>96</v>
      </c>
      <c r="G45" s="110"/>
      <c r="H45" s="110"/>
      <c r="I45" s="110"/>
      <c r="J45" s="110"/>
    </row>
    <row r="46" spans="1:11" x14ac:dyDescent="0.25">
      <c r="A46" s="6" t="s">
        <v>95</v>
      </c>
      <c r="E46" t="s">
        <v>97</v>
      </c>
      <c r="F46"/>
      <c r="G46"/>
      <c r="H46"/>
      <c r="I46"/>
      <c r="J46"/>
      <c r="K46"/>
    </row>
    <row r="47" spans="1:11" x14ac:dyDescent="0.25">
      <c r="E47"/>
      <c r="F47"/>
      <c r="G47"/>
      <c r="H47"/>
      <c r="I47"/>
      <c r="J47"/>
      <c r="K47"/>
    </row>
  </sheetData>
  <mergeCells count="50">
    <mergeCell ref="A4:J4"/>
    <mergeCell ref="B1:J1"/>
    <mergeCell ref="B2:C2"/>
    <mergeCell ref="D2:H2"/>
    <mergeCell ref="B3:C3"/>
    <mergeCell ref="D3:H3"/>
    <mergeCell ref="C16:J16"/>
    <mergeCell ref="A5:J5"/>
    <mergeCell ref="A6:J6"/>
    <mergeCell ref="A7:J7"/>
    <mergeCell ref="B8:J8"/>
    <mergeCell ref="B9:J9"/>
    <mergeCell ref="B10:J10"/>
    <mergeCell ref="B11:J11"/>
    <mergeCell ref="B12:J12"/>
    <mergeCell ref="A13:J13"/>
    <mergeCell ref="C14:J14"/>
    <mergeCell ref="C15:J15"/>
    <mergeCell ref="A25:B25"/>
    <mergeCell ref="C25:E25"/>
    <mergeCell ref="F25:H25"/>
    <mergeCell ref="I25:J25"/>
    <mergeCell ref="A17:J17"/>
    <mergeCell ref="B18:J18"/>
    <mergeCell ref="B19:J19"/>
    <mergeCell ref="B20:J20"/>
    <mergeCell ref="B21:J21"/>
    <mergeCell ref="A22:J22"/>
    <mergeCell ref="A23:J23"/>
    <mergeCell ref="A24:B24"/>
    <mergeCell ref="C24:E24"/>
    <mergeCell ref="F24:H24"/>
    <mergeCell ref="I24:J24"/>
    <mergeCell ref="A36:J36"/>
    <mergeCell ref="A26:J26"/>
    <mergeCell ref="C27:D27"/>
    <mergeCell ref="E27:F27"/>
    <mergeCell ref="G27:H27"/>
    <mergeCell ref="I27:J27"/>
    <mergeCell ref="A30:J30"/>
    <mergeCell ref="A31:J31"/>
    <mergeCell ref="B32:J32"/>
    <mergeCell ref="B33:J33"/>
    <mergeCell ref="B34:J34"/>
    <mergeCell ref="B35:J35"/>
    <mergeCell ref="A37:J37"/>
    <mergeCell ref="A38:J38"/>
    <mergeCell ref="A40:J40"/>
    <mergeCell ref="G44:J44"/>
    <mergeCell ref="G45:J45"/>
  </mergeCells>
  <conditionalFormatting sqref="K29:L29">
    <cfRule type="cellIs" dxfId="0" priority="1" operator="notBetween">
      <formula>-0.05</formula>
      <formula>0.05</formula>
    </cfRule>
  </conditionalFormatting>
  <dataValidations count="16">
    <dataValidation allowBlank="1" showInputMessage="1" showErrorMessage="1" prompt="Presupuesto del programa" sqref="A25:C25 F25" xr:uid="{5672D4C9-92DD-4D9E-98CA-04FB594E812D}"/>
    <dataValidation allowBlank="1" showInputMessage="1" showErrorMessage="1" prompt="Nombre del producto" sqref="B32:J32" xr:uid="{7E5E9A25-40A1-4EAC-BD91-BCA5A47D7389}"/>
    <dataValidation allowBlank="1" showInputMessage="1" showErrorMessage="1" prompt="Monto presupuestado para el producto" sqref="F28 E29:F29 D28:D29" xr:uid="{925CB7E1-691B-4DCE-93B5-B7F6139F62AC}"/>
    <dataValidation allowBlank="1" showInputMessage="1" showErrorMessage="1" prompt="Meta anual del indicador" sqref="E28 C28:C29" xr:uid="{992739D4-564B-44C3-92A7-11FD4FD59A73}"/>
    <dataValidation allowBlank="1" showInputMessage="1" showErrorMessage="1" prompt="¿En qué consiste el programa?" sqref="B19:J19" xr:uid="{31D9BCEE-3D4E-4292-ADE0-1EC80AB4EA97}"/>
    <dataValidation allowBlank="1" showInputMessage="1" showErrorMessage="1" prompt="Oportunidades de mejora identificadas" sqref="A38:J39" xr:uid="{023C60BC-02D9-43B3-8CE0-C3280ED398E5}"/>
    <dataValidation allowBlank="1" showInputMessage="1" showErrorMessage="1" prompt="De existir desvío, explicar razones." sqref="B35:J35" xr:uid="{8FE43775-D5DD-463C-BE3A-2FD03DCDD665}"/>
    <dataValidation allowBlank="1" showInputMessage="1" showErrorMessage="1" prompt="1. Describir lo plasmado en el presupuesto_x000a_2. Describir lo alcanzado en términos financieros y de producción " sqref="B34:J34" xr:uid="{7D63B188-F3EB-442D-B140-B05CB3B83144}"/>
    <dataValidation allowBlank="1" showInputMessage="1" showErrorMessage="1" prompt="¿En qué consiste el producto? su objetivo" sqref="B33:J33" xr:uid="{086C920D-DE75-4A17-BD9E-0E6CE28A1A99}"/>
    <dataValidation allowBlank="1" showInputMessage="1" showErrorMessage="1" prompt="¿A quién va dirigido el programa?, ¿qué característica tiene esta población que requiere ser beneficiada?" sqref="B20:J20" xr:uid="{9101AAE8-E530-496A-A309-A3B8D2A2963A}"/>
    <dataValidation allowBlank="1" showInputMessage="1" prompt="Nombre del capítulo" sqref="B8:J10" xr:uid="{5D4B02D2-ABDF-4F1B-AC4E-F0058C6B0BBD}"/>
    <dataValidation allowBlank="1" sqref="A8" xr:uid="{7BE1B144-CA38-4A87-8BF2-6A04BDD46B23}"/>
    <dataValidation allowBlank="1" showInputMessage="1" showErrorMessage="1" prompt="Monto ejecutado en el trimestre" sqref="H28:H29" xr:uid="{D0561042-897F-43C7-AA8D-761575468A99}"/>
    <dataValidation allowBlank="1" showInputMessage="1" showErrorMessage="1" prompt="Meta alcanzada en el trimestre" sqref="G28:G29" xr:uid="{DBDB4B33-8E19-4CD0-B630-26B401589756}"/>
    <dataValidation allowBlank="1" showInputMessage="1" showErrorMessage="1" prompt="Nombre del indicador" sqref="B28:B29" xr:uid="{2EF30B75-5A0A-4FEC-8087-5AFC87715A98}"/>
    <dataValidation allowBlank="1" showInputMessage="1" showErrorMessage="1" prompt="Nombre de cada producto" sqref="A28:A29" xr:uid="{D54CEB31-12B3-4AF3-B155-BFB4F84D4396}"/>
  </dataValidations>
  <pageMargins left="0.7" right="0.7" top="0.75" bottom="0.75" header="0.3" footer="0.3"/>
  <pageSetup scale="63"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78A2A-9096-4C54-A6BD-119A06CD0C3F}">
  <sheetPr>
    <pageSetUpPr fitToPage="1"/>
  </sheetPr>
  <dimension ref="A1:K46"/>
  <sheetViews>
    <sheetView view="pageBreakPreview" topLeftCell="A33" zoomScaleNormal="100" zoomScaleSheetLayoutView="100" workbookViewId="0">
      <selection activeCell="A42" sqref="A42:J42"/>
    </sheetView>
  </sheetViews>
  <sheetFormatPr baseColWidth="10" defaultColWidth="10.85546875" defaultRowHeight="15" x14ac:dyDescent="0.25"/>
  <cols>
    <col min="1" max="1" width="23" style="6" customWidth="1"/>
    <col min="2" max="2" width="16.140625" style="6" bestFit="1" customWidth="1"/>
    <col min="3" max="3" width="12.7109375" style="6" customWidth="1"/>
    <col min="4" max="4" width="13.7109375" style="6" bestFit="1" customWidth="1"/>
    <col min="5" max="7" width="12.7109375" style="6" customWidth="1"/>
    <col min="8" max="8" width="13.42578125" style="6" bestFit="1" customWidth="1"/>
    <col min="9" max="10" width="12.7109375" style="6" customWidth="1"/>
    <col min="11" max="11" width="10.85546875" style="6"/>
  </cols>
  <sheetData>
    <row r="1" spans="1:11" ht="21.75" thickBot="1" x14ac:dyDescent="0.3">
      <c r="A1" s="21"/>
      <c r="B1" s="97" t="s">
        <v>59</v>
      </c>
      <c r="C1" s="98"/>
      <c r="D1" s="98"/>
      <c r="E1" s="98"/>
      <c r="F1" s="98"/>
      <c r="G1" s="98"/>
      <c r="H1" s="98"/>
      <c r="I1" s="98"/>
      <c r="J1" s="99"/>
      <c r="K1" s="1"/>
    </row>
    <row r="2" spans="1:11" ht="21.75" thickBot="1" x14ac:dyDescent="0.3">
      <c r="A2" s="22"/>
      <c r="B2" s="100" t="s">
        <v>0</v>
      </c>
      <c r="C2" s="101"/>
      <c r="D2" s="100" t="s">
        <v>1</v>
      </c>
      <c r="E2" s="101"/>
      <c r="F2" s="101"/>
      <c r="G2" s="101"/>
      <c r="H2" s="102"/>
      <c r="I2" s="2" t="s">
        <v>2</v>
      </c>
      <c r="J2" s="3" t="s">
        <v>3</v>
      </c>
      <c r="K2" s="1"/>
    </row>
    <row r="3" spans="1:11" ht="20.25" customHeight="1" thickBot="1" x14ac:dyDescent="0.3">
      <c r="A3" s="23"/>
      <c r="B3" s="103" t="s">
        <v>4</v>
      </c>
      <c r="C3" s="104"/>
      <c r="D3" s="103"/>
      <c r="E3" s="104"/>
      <c r="F3" s="104"/>
      <c r="G3" s="104"/>
      <c r="H3" s="105"/>
      <c r="I3" s="27"/>
      <c r="J3" s="28"/>
      <c r="K3" s="1"/>
    </row>
    <row r="4" spans="1:11" ht="9" customHeight="1" x14ac:dyDescent="0.25">
      <c r="A4" s="106"/>
      <c r="B4" s="107"/>
      <c r="C4" s="107"/>
      <c r="D4" s="108"/>
      <c r="E4" s="108"/>
      <c r="F4" s="108"/>
      <c r="G4" s="108"/>
      <c r="H4" s="108"/>
      <c r="I4" s="107"/>
      <c r="J4" s="109"/>
      <c r="K4" s="1"/>
    </row>
    <row r="5" spans="1:11" ht="3" customHeight="1" x14ac:dyDescent="0.25">
      <c r="A5" s="93"/>
      <c r="B5" s="94"/>
      <c r="C5" s="94"/>
      <c r="D5" s="94"/>
      <c r="E5" s="94"/>
      <c r="F5" s="94"/>
      <c r="G5" s="94"/>
      <c r="H5" s="94"/>
      <c r="I5" s="94"/>
      <c r="J5" s="95"/>
      <c r="K5" s="1"/>
    </row>
    <row r="6" spans="1:11" ht="15.75" x14ac:dyDescent="0.25">
      <c r="A6" s="57" t="s">
        <v>5</v>
      </c>
      <c r="B6" s="58"/>
      <c r="C6" s="58"/>
      <c r="D6" s="58"/>
      <c r="E6" s="58"/>
      <c r="F6" s="58"/>
      <c r="G6" s="58"/>
      <c r="H6" s="58"/>
      <c r="I6" s="58"/>
      <c r="J6" s="59"/>
      <c r="K6" s="1"/>
    </row>
    <row r="7" spans="1:11" ht="15.75" x14ac:dyDescent="0.25">
      <c r="A7" s="70" t="s">
        <v>6</v>
      </c>
      <c r="B7" s="71"/>
      <c r="C7" s="71"/>
      <c r="D7" s="71"/>
      <c r="E7" s="71"/>
      <c r="F7" s="71"/>
      <c r="G7" s="71"/>
      <c r="H7" s="71"/>
      <c r="I7" s="71"/>
      <c r="J7" s="72"/>
      <c r="K7" s="1"/>
    </row>
    <row r="8" spans="1:11" x14ac:dyDescent="0.25">
      <c r="A8" s="4" t="s">
        <v>7</v>
      </c>
      <c r="B8" s="96" t="s">
        <v>62</v>
      </c>
      <c r="C8" s="96"/>
      <c r="D8" s="96"/>
      <c r="E8" s="96"/>
      <c r="F8" s="96"/>
      <c r="G8" s="96"/>
      <c r="H8" s="96"/>
      <c r="I8" s="96"/>
      <c r="J8" s="96"/>
      <c r="K8" s="1"/>
    </row>
    <row r="9" spans="1:11" ht="15" customHeight="1" x14ac:dyDescent="0.25">
      <c r="A9" s="24" t="s">
        <v>36</v>
      </c>
      <c r="B9" s="96" t="s">
        <v>63</v>
      </c>
      <c r="C9" s="96"/>
      <c r="D9" s="96"/>
      <c r="E9" s="96"/>
      <c r="F9" s="96"/>
      <c r="G9" s="96"/>
      <c r="H9" s="96"/>
      <c r="I9" s="96"/>
      <c r="J9" s="96"/>
      <c r="K9" s="1"/>
    </row>
    <row r="10" spans="1:11" x14ac:dyDescent="0.25">
      <c r="A10" s="24" t="s">
        <v>37</v>
      </c>
      <c r="B10" s="96" t="s">
        <v>64</v>
      </c>
      <c r="C10" s="96"/>
      <c r="D10" s="96"/>
      <c r="E10" s="96"/>
      <c r="F10" s="96"/>
      <c r="G10" s="96"/>
      <c r="H10" s="96"/>
      <c r="I10" s="96"/>
      <c r="J10" s="96"/>
      <c r="K10" s="1"/>
    </row>
    <row r="11" spans="1:11" ht="31.5" customHeight="1" x14ac:dyDescent="0.25">
      <c r="A11" s="4" t="s">
        <v>8</v>
      </c>
      <c r="B11" s="91" t="s">
        <v>65</v>
      </c>
      <c r="C11" s="91"/>
      <c r="D11" s="91"/>
      <c r="E11" s="91"/>
      <c r="F11" s="91"/>
      <c r="G11" s="91"/>
      <c r="H11" s="91"/>
      <c r="I11" s="91"/>
      <c r="J11" s="91"/>
    </row>
    <row r="12" spans="1:11" ht="27.75" customHeight="1" x14ac:dyDescent="0.25">
      <c r="A12" s="4" t="s">
        <v>9</v>
      </c>
      <c r="B12" s="91" t="s">
        <v>66</v>
      </c>
      <c r="C12" s="91"/>
      <c r="D12" s="91"/>
      <c r="E12" s="91"/>
      <c r="F12" s="91"/>
      <c r="G12" s="91"/>
      <c r="H12" s="91"/>
      <c r="I12" s="91"/>
      <c r="J12" s="91"/>
    </row>
    <row r="13" spans="1:11" ht="15.75" x14ac:dyDescent="0.25">
      <c r="A13" s="57" t="s">
        <v>10</v>
      </c>
      <c r="B13" s="58"/>
      <c r="C13" s="58"/>
      <c r="D13" s="58"/>
      <c r="E13" s="58"/>
      <c r="F13" s="58"/>
      <c r="G13" s="58"/>
      <c r="H13" s="58"/>
      <c r="I13" s="58"/>
      <c r="J13" s="59"/>
    </row>
    <row r="14" spans="1:11" x14ac:dyDescent="0.25">
      <c r="A14" s="4" t="s">
        <v>11</v>
      </c>
      <c r="B14" s="25">
        <v>3</v>
      </c>
      <c r="C14" s="92" t="str">
        <f>IFERROR(VLOOKUP(B14,'[1]Validacion datos'!A2:B5,2,FALSE),"")</f>
        <v>DESARROLLO PRODUCTIVO</v>
      </c>
      <c r="D14" s="92"/>
      <c r="E14" s="92"/>
      <c r="F14" s="92"/>
      <c r="G14" s="92"/>
      <c r="H14" s="92"/>
      <c r="I14" s="92"/>
      <c r="J14" s="92"/>
    </row>
    <row r="15" spans="1:11" x14ac:dyDescent="0.25">
      <c r="A15" s="4" t="s">
        <v>12</v>
      </c>
      <c r="B15" s="7">
        <v>3.3</v>
      </c>
      <c r="C15" s="92" t="str">
        <f>IFERROR(VLOOKUP(B15,'[1]Validacion datos'!A8:B26,2,FALSE),"")</f>
        <v>Competitividad e innovavión en un ambiente favorable a la cooperación y la responsabilidad social</v>
      </c>
      <c r="D15" s="92"/>
      <c r="E15" s="92"/>
      <c r="F15" s="92"/>
      <c r="G15" s="92"/>
      <c r="H15" s="92"/>
      <c r="I15" s="92"/>
      <c r="J15" s="92"/>
    </row>
    <row r="16" spans="1:11" ht="25.5" customHeight="1" x14ac:dyDescent="0.25">
      <c r="A16" s="4" t="s">
        <v>13</v>
      </c>
      <c r="B16" s="8" t="s">
        <v>67</v>
      </c>
      <c r="C16" s="92"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92"/>
      <c r="E16" s="92"/>
      <c r="F16" s="92"/>
      <c r="G16" s="92"/>
      <c r="H16" s="92"/>
      <c r="I16" s="92"/>
      <c r="J16" s="92"/>
    </row>
    <row r="17" spans="1:11" ht="15.75" x14ac:dyDescent="0.25">
      <c r="A17" s="57" t="s">
        <v>14</v>
      </c>
      <c r="B17" s="58"/>
      <c r="C17" s="58"/>
      <c r="D17" s="58"/>
      <c r="E17" s="58"/>
      <c r="F17" s="58"/>
      <c r="G17" s="58"/>
      <c r="H17" s="58"/>
      <c r="I17" s="58"/>
      <c r="J17" s="59"/>
    </row>
    <row r="18" spans="1:11" x14ac:dyDescent="0.25">
      <c r="A18" s="4" t="s">
        <v>15</v>
      </c>
      <c r="B18" s="89" t="s">
        <v>68</v>
      </c>
      <c r="C18" s="89"/>
      <c r="D18" s="89"/>
      <c r="E18" s="89"/>
      <c r="F18" s="89"/>
      <c r="G18" s="89"/>
      <c r="H18" s="89"/>
      <c r="I18" s="89"/>
      <c r="J18" s="90"/>
    </row>
    <row r="19" spans="1:11" ht="30" customHeight="1" x14ac:dyDescent="0.25">
      <c r="A19" s="9" t="s">
        <v>16</v>
      </c>
      <c r="B19" s="89" t="s">
        <v>69</v>
      </c>
      <c r="C19" s="89"/>
      <c r="D19" s="89"/>
      <c r="E19" s="89"/>
      <c r="F19" s="89"/>
      <c r="G19" s="89"/>
      <c r="H19" s="89"/>
      <c r="I19" s="89"/>
      <c r="J19" s="90"/>
    </row>
    <row r="20" spans="1:11" x14ac:dyDescent="0.25">
      <c r="A20" s="9" t="s">
        <v>17</v>
      </c>
      <c r="B20" s="89" t="s">
        <v>70</v>
      </c>
      <c r="C20" s="89"/>
      <c r="D20" s="89"/>
      <c r="E20" s="89"/>
      <c r="F20" s="89"/>
      <c r="G20" s="89"/>
      <c r="H20" s="89"/>
      <c r="I20" s="89"/>
      <c r="J20" s="90"/>
    </row>
    <row r="21" spans="1:11" ht="32.450000000000003" customHeight="1" x14ac:dyDescent="0.25">
      <c r="A21" s="9" t="s">
        <v>38</v>
      </c>
      <c r="B21" s="89" t="s">
        <v>71</v>
      </c>
      <c r="C21" s="89"/>
      <c r="D21" s="89"/>
      <c r="E21" s="89"/>
      <c r="F21" s="89"/>
      <c r="G21" s="89"/>
      <c r="H21" s="89"/>
      <c r="I21" s="89"/>
      <c r="J21" s="90"/>
      <c r="K21" s="1"/>
    </row>
    <row r="22" spans="1:11" ht="15.75" x14ac:dyDescent="0.25">
      <c r="A22" s="57" t="s">
        <v>18</v>
      </c>
      <c r="B22" s="58"/>
      <c r="C22" s="58"/>
      <c r="D22" s="58"/>
      <c r="E22" s="58"/>
      <c r="F22" s="58"/>
      <c r="G22" s="58"/>
      <c r="H22" s="58"/>
      <c r="I22" s="58"/>
      <c r="J22" s="59"/>
    </row>
    <row r="23" spans="1:11" ht="15.75" x14ac:dyDescent="0.25">
      <c r="A23" s="70" t="s">
        <v>19</v>
      </c>
      <c r="B23" s="71"/>
      <c r="C23" s="71"/>
      <c r="D23" s="71"/>
      <c r="E23" s="71"/>
      <c r="F23" s="71"/>
      <c r="G23" s="71"/>
      <c r="H23" s="71"/>
      <c r="I23" s="71"/>
      <c r="J23" s="72"/>
      <c r="K23" s="1"/>
    </row>
    <row r="24" spans="1:11" ht="15" customHeight="1" x14ac:dyDescent="0.25">
      <c r="A24" s="77" t="s">
        <v>20</v>
      </c>
      <c r="B24" s="78"/>
      <c r="C24" s="79" t="s">
        <v>21</v>
      </c>
      <c r="D24" s="80"/>
      <c r="E24" s="80"/>
      <c r="F24" s="80" t="s">
        <v>22</v>
      </c>
      <c r="G24" s="80"/>
      <c r="H24" s="78"/>
      <c r="I24" s="79" t="s">
        <v>23</v>
      </c>
      <c r="J24" s="81"/>
    </row>
    <row r="25" spans="1:11" x14ac:dyDescent="0.25">
      <c r="A25" s="82">
        <v>253456268</v>
      </c>
      <c r="B25" s="83"/>
      <c r="C25" s="84">
        <v>333372759</v>
      </c>
      <c r="D25" s="85"/>
      <c r="E25" s="86"/>
      <c r="F25" s="84">
        <v>300848693.76999998</v>
      </c>
      <c r="G25" s="85"/>
      <c r="H25" s="86"/>
      <c r="I25" s="87">
        <f>+IF(F25&gt;0,F25/C25,0)</f>
        <v>0.9024393434917698</v>
      </c>
      <c r="J25" s="88"/>
    </row>
    <row r="26" spans="1:11" ht="15.75" x14ac:dyDescent="0.25">
      <c r="A26" s="70" t="s">
        <v>24</v>
      </c>
      <c r="B26" s="71"/>
      <c r="C26" s="71"/>
      <c r="D26" s="71"/>
      <c r="E26" s="71"/>
      <c r="F26" s="71"/>
      <c r="G26" s="71"/>
      <c r="H26" s="71"/>
      <c r="I26" s="71"/>
      <c r="J26" s="72"/>
      <c r="K26" s="1"/>
    </row>
    <row r="27" spans="1:11" x14ac:dyDescent="0.25">
      <c r="A27" s="5"/>
      <c r="B27"/>
      <c r="C27" s="74" t="s">
        <v>49</v>
      </c>
      <c r="D27" s="75"/>
      <c r="E27" s="74" t="s">
        <v>57</v>
      </c>
      <c r="F27" s="75"/>
      <c r="G27" s="74" t="s">
        <v>58</v>
      </c>
      <c r="H27" s="74"/>
      <c r="I27" s="74" t="s">
        <v>25</v>
      </c>
      <c r="J27" s="76"/>
    </row>
    <row r="28" spans="1:11" ht="38.25" x14ac:dyDescent="0.25">
      <c r="A28" s="10" t="s">
        <v>26</v>
      </c>
      <c r="B28" s="11" t="s">
        <v>27</v>
      </c>
      <c r="C28" s="11" t="s">
        <v>39</v>
      </c>
      <c r="D28" s="11" t="s">
        <v>40</v>
      </c>
      <c r="E28" s="11" t="s">
        <v>43</v>
      </c>
      <c r="F28" s="11" t="s">
        <v>44</v>
      </c>
      <c r="G28" s="11" t="s">
        <v>45</v>
      </c>
      <c r="H28" s="11" t="s">
        <v>46</v>
      </c>
      <c r="I28" s="11" t="s">
        <v>47</v>
      </c>
      <c r="J28" s="12" t="s">
        <v>48</v>
      </c>
    </row>
    <row r="29" spans="1:11" ht="45.95" customHeight="1" x14ac:dyDescent="0.25">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25">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6.95" customHeight="1" x14ac:dyDescent="0.25">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25">
      <c r="A32" s="57" t="s">
        <v>28</v>
      </c>
      <c r="B32" s="58"/>
      <c r="C32" s="58"/>
      <c r="D32" s="58"/>
      <c r="E32" s="58"/>
      <c r="F32" s="58"/>
      <c r="G32" s="58"/>
      <c r="H32" s="58"/>
      <c r="I32" s="58"/>
      <c r="J32" s="59"/>
    </row>
    <row r="33" spans="1:11" ht="48.75" customHeight="1" x14ac:dyDescent="0.25">
      <c r="A33" s="70" t="s">
        <v>29</v>
      </c>
      <c r="B33" s="71"/>
      <c r="C33" s="71"/>
      <c r="D33" s="71"/>
      <c r="E33" s="71"/>
      <c r="F33" s="71"/>
      <c r="G33" s="71"/>
      <c r="H33" s="71"/>
      <c r="I33" s="71"/>
      <c r="J33" s="72"/>
    </row>
    <row r="34" spans="1:11" ht="64.5" customHeight="1" x14ac:dyDescent="0.25">
      <c r="A34" s="20" t="s">
        <v>30</v>
      </c>
      <c r="B34" s="111" t="s">
        <v>50</v>
      </c>
      <c r="C34" s="111"/>
      <c r="D34" s="111"/>
      <c r="E34" s="111"/>
      <c r="F34" s="111"/>
      <c r="G34" s="111"/>
      <c r="H34" s="111"/>
      <c r="I34" s="111"/>
      <c r="J34" s="112"/>
    </row>
    <row r="35" spans="1:11" ht="90" customHeight="1" x14ac:dyDescent="0.25">
      <c r="A35" s="20" t="s">
        <v>31</v>
      </c>
      <c r="B35" s="111" t="s">
        <v>56</v>
      </c>
      <c r="C35" s="111"/>
      <c r="D35" s="111"/>
      <c r="E35" s="111"/>
      <c r="F35" s="111"/>
      <c r="G35" s="111"/>
      <c r="H35" s="111"/>
      <c r="I35" s="111"/>
      <c r="J35" s="112"/>
    </row>
    <row r="36" spans="1:11" x14ac:dyDescent="0.25">
      <c r="A36" s="20" t="s">
        <v>32</v>
      </c>
      <c r="B36" s="111" t="s">
        <v>60</v>
      </c>
      <c r="C36" s="111"/>
      <c r="D36" s="111"/>
      <c r="E36" s="111"/>
      <c r="F36" s="111"/>
      <c r="G36" s="111"/>
      <c r="H36" s="111"/>
      <c r="I36" s="111"/>
      <c r="J36" s="112"/>
    </row>
    <row r="37" spans="1:11" ht="30" x14ac:dyDescent="0.25">
      <c r="A37" s="20" t="s">
        <v>33</v>
      </c>
      <c r="B37" s="118" t="s">
        <v>61</v>
      </c>
      <c r="C37" s="118"/>
      <c r="D37" s="118"/>
      <c r="E37" s="118"/>
      <c r="F37" s="118"/>
      <c r="G37" s="118"/>
      <c r="H37" s="118"/>
      <c r="I37" s="118"/>
      <c r="J37" s="119"/>
      <c r="K37" s="1"/>
    </row>
    <row r="38" spans="1:11" ht="27.75" customHeight="1" x14ac:dyDescent="0.25">
      <c r="A38" s="57" t="s">
        <v>34</v>
      </c>
      <c r="B38" s="58"/>
      <c r="C38" s="58"/>
      <c r="D38" s="58"/>
      <c r="E38" s="58"/>
      <c r="F38" s="58"/>
      <c r="G38" s="58"/>
      <c r="H38" s="58"/>
      <c r="I38" s="58"/>
      <c r="J38" s="59"/>
    </row>
    <row r="39" spans="1:11" ht="15.75" x14ac:dyDescent="0.25">
      <c r="A39" s="60" t="s">
        <v>35</v>
      </c>
      <c r="B39" s="61"/>
      <c r="C39" s="61"/>
      <c r="D39" s="61"/>
      <c r="E39" s="61"/>
      <c r="F39" s="61"/>
      <c r="G39" s="61"/>
      <c r="H39" s="61"/>
      <c r="I39" s="61"/>
      <c r="J39" s="62"/>
    </row>
    <row r="40" spans="1:11" ht="30.75" customHeight="1" x14ac:dyDescent="0.25">
      <c r="A40" s="63" t="s">
        <v>41</v>
      </c>
      <c r="B40" s="64"/>
      <c r="C40" s="64"/>
      <c r="D40" s="64"/>
      <c r="E40" s="64"/>
      <c r="F40" s="64"/>
      <c r="G40" s="64"/>
      <c r="H40" s="64"/>
      <c r="I40" s="64"/>
      <c r="J40" s="65"/>
    </row>
    <row r="41" spans="1:11" x14ac:dyDescent="0.25">
      <c r="A41" s="26"/>
      <c r="B41" s="26"/>
      <c r="C41" s="26"/>
      <c r="D41" s="26"/>
      <c r="E41" s="26"/>
      <c r="F41" s="26"/>
      <c r="G41" s="26"/>
      <c r="H41" s="26"/>
      <c r="I41" s="26"/>
      <c r="J41" s="26"/>
    </row>
    <row r="42" spans="1:11" x14ac:dyDescent="0.25">
      <c r="A42" s="66" t="s">
        <v>42</v>
      </c>
      <c r="B42" s="66"/>
      <c r="C42" s="66"/>
      <c r="D42" s="66"/>
      <c r="E42" s="66"/>
      <c r="F42" s="66"/>
      <c r="G42" s="66"/>
      <c r="H42" s="66"/>
      <c r="I42" s="66"/>
      <c r="J42" s="66"/>
    </row>
    <row r="44" spans="1:11" ht="15.75" thickBot="1" x14ac:dyDescent="0.3">
      <c r="A44" s="29" t="s">
        <v>51</v>
      </c>
      <c r="B44" s="30">
        <v>253456268</v>
      </c>
      <c r="G44" s="120"/>
      <c r="H44" s="120"/>
      <c r="I44" s="120"/>
    </row>
    <row r="45" spans="1:11" x14ac:dyDescent="0.25">
      <c r="A45" s="29" t="s">
        <v>52</v>
      </c>
      <c r="B45" s="30">
        <v>333372759</v>
      </c>
      <c r="G45" s="121" t="s">
        <v>53</v>
      </c>
      <c r="H45" s="121"/>
      <c r="I45" s="121"/>
    </row>
    <row r="46" spans="1:11" x14ac:dyDescent="0.25">
      <c r="A46" s="29" t="s">
        <v>54</v>
      </c>
      <c r="B46" s="30">
        <v>321229381.91000003</v>
      </c>
      <c r="G46" s="110" t="s">
        <v>55</v>
      </c>
      <c r="H46" s="110"/>
      <c r="I46" s="110"/>
    </row>
  </sheetData>
  <mergeCells count="51">
    <mergeCell ref="G46:I46"/>
    <mergeCell ref="A33:J33"/>
    <mergeCell ref="B34:J34"/>
    <mergeCell ref="B35:J35"/>
    <mergeCell ref="B36:J36"/>
    <mergeCell ref="B37:J37"/>
    <mergeCell ref="A38:J38"/>
    <mergeCell ref="A39:J39"/>
    <mergeCell ref="A40:J40"/>
    <mergeCell ref="A42:J42"/>
    <mergeCell ref="G44:I44"/>
    <mergeCell ref="G45:I45"/>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Nombre de cada producto" sqref="A28:A31" xr:uid="{D2607F61-B11D-4507-888B-DD4954FC5B76}"/>
    <dataValidation allowBlank="1" showInputMessage="1" showErrorMessage="1" prompt="Nombre del indicador" sqref="B28:B31" xr:uid="{F65134D1-3336-47FB-AFD2-80ECA6871867}"/>
    <dataValidation allowBlank="1" showInputMessage="1" showErrorMessage="1" prompt="Meta alcanzada en el trimestre" sqref="G28:G31" xr:uid="{A211B07C-0A76-417B-8947-36328F6C6D4B}"/>
    <dataValidation allowBlank="1" showInputMessage="1" showErrorMessage="1" prompt="Monto ejecutado en el trimestre" sqref="H28:H31" xr:uid="{4B2A8B77-48D7-4832-84C7-43C994A20B41}"/>
    <dataValidation allowBlank="1" sqref="A8" xr:uid="{4C24739F-DCE2-405B-A921-32190D6DC38A}"/>
    <dataValidation allowBlank="1" showInputMessage="1" prompt="Nombre del capítulo" sqref="B8:J10" xr:uid="{B9B72DFA-2C2F-4B0C-B11D-DC1C0B3E5FFC}"/>
    <dataValidation allowBlank="1" showInputMessage="1" showErrorMessage="1" prompt="¿A quién va dirigido el programa?, ¿qué característica tiene esta población que requiere ser beneficiada?" sqref="B20:J20" xr:uid="{396875F5-8270-4213-86AF-47C07F3C0D11}"/>
    <dataValidation allowBlank="1" showInputMessage="1" showErrorMessage="1" prompt="Nombre del producto" sqref="B34:J34" xr:uid="{19BAE2DC-9625-43B6-9767-5E3042594290}"/>
    <dataValidation allowBlank="1" showInputMessage="1" showErrorMessage="1" prompt="¿En qué consiste el producto? su objetivo" sqref="B35:J35" xr:uid="{25CED4B2-DDCD-48B8-8DCF-A93E42FCBE0B}"/>
    <dataValidation allowBlank="1" showInputMessage="1" showErrorMessage="1" prompt="1. Describir lo plasmado en el presupuesto_x000a_2. Describir lo alcanzado en términos financieros y de producción " sqref="B36:J36" xr:uid="{B4696EB2-F522-419D-BA2E-C9B447F255DB}"/>
    <dataValidation allowBlank="1" showInputMessage="1" showErrorMessage="1" prompt="De existir desvío, explicar razones." sqref="B37:J37" xr:uid="{C7742FEC-ED67-40DC-8D1D-DB08311B3F32}"/>
    <dataValidation allowBlank="1" showInputMessage="1" showErrorMessage="1" prompt="Oportunidades de mejora identificadas" sqref="A40:J41" xr:uid="{62328433-E675-4ADC-9144-41F6AC4387C9}"/>
    <dataValidation allowBlank="1" showInputMessage="1" showErrorMessage="1" prompt="Presupuesto del programa" sqref="A25:C25 F25" xr:uid="{AF9CB01D-EE2A-421E-95E4-16D72AC37DF2}"/>
    <dataValidation allowBlank="1" showInputMessage="1" showErrorMessage="1" prompt="¿En qué consiste el programa?" sqref="B19:J19" xr:uid="{BB274AE9-476E-47AE-87DF-B0C927CB3A09}"/>
    <dataValidation allowBlank="1" showInputMessage="1" showErrorMessage="1" prompt="Meta anual del indicador" sqref="E28 C28:C31" xr:uid="{A3FF5AA6-CC48-4F99-9429-8F1AA0A63C6D}"/>
    <dataValidation allowBlank="1" showInputMessage="1" showErrorMessage="1" prompt="Monto presupuestado para el producto" sqref="F28 E29:F31 D28:D31" xr:uid="{F5B8F6A2-2CC1-4384-802B-3C58EE63CA2B}"/>
  </dataValidations>
  <pageMargins left="0.7" right="0.7" top="0.75" bottom="0.75" header="0.3" footer="0.3"/>
  <pageSetup scale="63" fitToHeight="0"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5</vt:i4>
      </vt:variant>
    </vt:vector>
  </HeadingPairs>
  <TitlesOfParts>
    <vt:vector size="8" baseType="lpstr">
      <vt:lpstr>Trimestral E 3 Oct Dic 24</vt:lpstr>
      <vt:lpstr>Trimestral E4 Oct Dic 24</vt:lpstr>
      <vt:lpstr>ejemplo</vt:lpstr>
      <vt:lpstr>'Trimestral E 3 Oct Dic 24'!Área_de_impresión</vt:lpstr>
      <vt:lpstr>'Trimestral E4 Oct Dic 24'!Área_de_impresión</vt:lpstr>
      <vt:lpstr>ejemplo!Print_Area</vt:lpstr>
      <vt:lpstr>'Trimestral E 3 Oct Dic 24'!Print_Area</vt:lpstr>
      <vt:lpstr>'Trimestral E4 Oct Dic 24'!Print_Area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18295423961</cp:lastModifiedBy>
  <cp:lastPrinted>2024-07-11T13:07:47Z</cp:lastPrinted>
  <dcterms:created xsi:type="dcterms:W3CDTF">2021-03-22T15:50:10Z</dcterms:created>
  <dcterms:modified xsi:type="dcterms:W3CDTF">2025-01-19T15:55:15Z</dcterms:modified>
</cp:coreProperties>
</file>