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defaultThemeVersion="166925"/>
  <mc:AlternateContent xmlns:mc="http://schemas.openxmlformats.org/markup-compatibility/2006">
    <mc:Choice Requires="x15">
      <x15ac:absPath xmlns:x15ac="http://schemas.microsoft.com/office/spreadsheetml/2010/11/ac" url="\\172.16.0.75\Documentos DGP\PRO-DPD-009 Metas Físicas\Entregables\Informes\Informe de Seguimiento del Desempeño Físico Financiero\3er Trimestre 2024\"/>
    </mc:Choice>
  </mc:AlternateContent>
  <xr:revisionPtr revIDLastSave="0" documentId="8_{4D46B62A-7416-419E-A509-E255D4A82412}" xr6:coauthVersionLast="47" xr6:coauthVersionMax="47" xr10:uidLastSave="{00000000-0000-0000-0000-000000000000}"/>
  <bookViews>
    <workbookView xWindow="-110" yWindow="-110" windowWidth="19420" windowHeight="11500" activeTab="1"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3'!$A$1:$J$57</definedName>
    <definedName name="_xlnm.Print_Area" localSheetId="1">'Eje 4'!$A$1:$J$47</definedName>
    <definedName name="Print_Area" localSheetId="0">'Eje 3'!$A$1:$J$55</definedName>
    <definedName name="Print_Area" localSheetId="1">'Eje 4'!$A$1:$J$45</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 l="1"/>
  <c r="F25" i="1"/>
  <c r="B54" i="1" s="1"/>
  <c r="C25" i="1"/>
  <c r="B53" i="1" s="1"/>
  <c r="I30" i="1"/>
  <c r="C25" i="2" a="1"/>
  <c r="C25" i="2" s="1"/>
  <c r="F25" i="2"/>
  <c r="B42" i="1"/>
  <c r="B52" i="1"/>
  <c r="J29" i="1"/>
  <c r="J30" i="1"/>
  <c r="J31" i="1"/>
  <c r="I31" i="1"/>
  <c r="B34" i="1"/>
  <c r="B38" i="1"/>
  <c r="B32" i="2" a="1"/>
  <c r="B32" i="2" s="1"/>
  <c r="I25" i="1" l="1"/>
  <c r="I25" i="2"/>
  <c r="B42" i="2"/>
  <c r="B44" i="2"/>
  <c r="B43" i="2"/>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<sst xmlns="http://schemas.openxmlformats.org/spreadsheetml/2006/main" count="238" uniqueCount="89">
  <si>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</si>
  <si>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</si>
  <si>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</si>
  <si>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</si>
  <si>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</si>
  <si>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</si>
  <si>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</si>
  <si>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</si>
  <si>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</si>
  <si>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</si>
  <si>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</si>
  <si>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</si>
  <si>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</si>
  <si>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</si>
  <si>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</si>
  <si>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</si>
  <si>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</si>
  <si>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</si>
  <si>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</si>
  <si>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</si>
  <si>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</si>
  <si>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</si>
  <si>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</si>
  <si>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</si>
  <si>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</si>
  <si>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</si>
  <si>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</si>
  <si>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</si>
  <si>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</si>
  <si>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</si>
  <si>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</si>
  <si>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</si>
  <si>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</si>
  <si>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</si>
  <si>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</si>
  <si>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</si>
  <si>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</si>
  <si>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</si>
  <si>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</si>
  <si>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</si>
  <si>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</si>
  <si>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</si>
  <si>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</si>
  <si>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</si>
  <si>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</si>
  <si>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</si>
  <si>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</si>
  <si>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</si>
  <si>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</si>
  <si>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</si>
  <si>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</si>
  <si>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</si>
  <si>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</si>
  <si>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</si>
  <si>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</si>
  <si>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</si>
  <si>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</si>
  <si>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</si>
  <si>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</si>
  <si>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</si>
  <si>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</si>
  <si>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</si>
  <si>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</si>
  <si>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</si>
  <si>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</si>
  <si>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</si>
  <si>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</si>
  <si>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</si>
  <si>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</si>
  <si>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</si>
  <si>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</si>
  <si>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</si>
  <si>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</si>
  <si>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</si>
  <si>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</si>
  <si>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</si>
  <si>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</si>
  <si>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</si>
  <si>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</si>
  <si>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</si>
  <si>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</si>
  <si>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</si>
  <si>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</si>
  <si>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</si>
  <si>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</si>
  <si>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</si>
  <si>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 xml:space="preserve">La variación financiera negativa registrada en el Producto 7787, "Operadores de aviación general participan del plan de fomento de la aviación general", se debe a la no realización de las actividades de masiva asistencia previstas para el fomento de la aviación general en el ámbito local. Estas actividades, que requieren una inversión considerable, no se llevaron a cabo durante el trimestre debido a cambios en las estrategias de promoción.
En lugar de estos eventos locales, el director general, Igor Rodríguez, asumió un papel proactivo en la promoción internacional de la aviación general en la República Dominicana. Esta participación en eventos internacionales permitió dar a conocer al país como un destino favorable para la aviación general, lo cual está en línea con los objetivos del plan de fomento a largo plazo, pero generó un impacto financiero diferente al inicialmente planificado (ver anexos con detalles de los eventos). Aunque la presencia en dichos eventos es esencial para atraer interés extranjero y posicionar al país en el mercado global de la aviación, las actividades no implicaron la misma inversión presupuestaria que las actividades locales de masiva asistencia. Por esta razón, la ejecución financiera refleja una variación negativa del -9.98%, a pesar de que la ejecución física se mantuvo conforme a lo planificado.
</t>
  </si>
  <si>
    <t xml:space="preserve">La variación financiera negativa registrada en el Producto 7788, "Operadores aéreos participan en el plan de reducción de CO2 mediante la implementación de un esquema de compensaciones de emisiones", está relacionada principalmente con dos factores: Redirección de esfuerzos a otros eventos: Las partidas destinadas para eventos locales no fueron utilizadas, ya que los recursos se asignaron al Simposio Mundial de Apoyo a la Implementación (GISS 2024). Este evento de alto impacto internacional es clave para promover los esfuerzos del país en la reducción de emisiones de CO2 y atraer cooperación internacional. La participación en este simposio refuerza el compromiso del país con los objetivos globales de reducción de emisiones, aunque el gasto en eventos locales quedó postergado. Proceso de adquisición de vehículos eléctricos en curso: La cuenta destinada a la adquisición de vehículos eléctricos, una de las iniciativas clave para la reducción de emisiones en el sector, está en proceso de ejecución. Debido a que la compra de estos vehículos se está realizando mediante mecanismos de licitación, el proceso ha sido más lento de lo esperado. La adquisición está en fase de ejecución y se prevé que los desembolsos correspondientes se reflejen en el cuarto trimestre, cuando se complete el proceso.
Por lo tanto, aunque la ejecución física se ha mantenido en línea con lo programado, la ejecución financiera refleja una variación del -51.15%, la cual se espera regularizar en el cuarto trimestre cuando se finalicen las compras y se registren los gastos correspondientes.
</t>
  </si>
  <si>
    <t>El incremento en la ejecución física trimestral se debe principalmente a la apertura de un Seminario de Inducción al Sector Aeronáutico, el cual no estaba previsto en la planificación inicial. Este seminario contó con la asistencia de 99 personas y fue una respuesta necesaria a los cambios y designaciones recientes en el gobierno y en diversas instituciones del sector aeronáutico. 
Debido a la naturaleza crítica del sector y la necesidad de garantizar que todos los nuevos designados tuvieran los conocimientos adecuados para desempeñar sus funciones, fue indispensable realizar esta capacitación adicional.
El seminario cubrió aspectos clave del marco regulatorio y operativo de la aviación, garantizando que los participantes recibieran certificaciones aeronáuticas acorde con los requisitos de sus nuevas posiciones. Esta acción no sólo fue oportuna, sino también alineada con el objetivo de mantener la calidad y seguridad en el sector aeronáutico.
Este evento adicional contribuyó directamente al repunte en la ejecución física, explicando el aumento en el porcentaje respecto a lo programado.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</si>
</sst>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5">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cellStyleXfs>
  <cellXfs count="111">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0" fontId="18" fillId="0" borderId="0" xfId="0" applyFont="1" applyAlignment="1">
      <alignment horizontal="left" vertical="center" wrapText="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10" fillId="6" borderId="20"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3" fillId="6" borderId="21" xfId="0" applyFont="1" applyFill="1" applyBorder="1" applyAlignment="1">
      <alignment horizontal="center" vertical="center" wrapText="1" readingOrder="1"/>
    </xf>
    <xf numFmtId="0" fontId="13" fillId="0" borderId="0" xfId="0" applyFont="1" applyAlignment="1" applyProtection="1">
      <alignment horizontal="center"/>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xr:uid="{00000000-0005-0000-0000-000000000000}"/>
    <cellStyle name="Moneda" xfId="2" builtinId="4"/>
    <cellStyle name="Moneda 2" xfId="5" xr:uid="{00000000-0005-0000-0000-000002000000}"/>
    <cellStyle name="Normal" xfId="0" builtinId="0"/>
    <cellStyle name="Normal 2" xfId="3" xr:uid="{00000000-0005-0000-0000-000004000000}"/>
    <cellStyle name="Porcentaje" xfId="1" builtinId="5"/>
  </cellStyles>
  <dxfs count="45">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4" dataDxfId="42" headerRowBorderDxfId="43" tableBorderDxfId="41" totalsRowBorderDxfId="40">
  <tableColumns count="10">
    <tableColumn id="1" xr3:uid="{00000000-0010-0000-0000-000001000000}" name="Producto" dataDxfId="39"/>
    <tableColumn id="2" xr3:uid="{00000000-0010-0000-0000-000002000000}" name="Indicador" dataDxfId="38"/>
    <tableColumn id="3" xr3:uid="{00000000-0010-0000-0000-000003000000}" name="Física_x000a_(A)" dataDxfId="37"/>
    <tableColumn id="4" xr3:uid="{00000000-0010-0000-0000-000004000000}" name="Financiera_x000a_(B)" dataDxfId="36"/>
    <tableColumn id="9" xr3:uid="{00000000-0010-0000-0000-000009000000}" name="Física_x000a_(C)" dataDxfId="35"/>
    <tableColumn id="10" xr3:uid="{00000000-0010-0000-0000-00000A000000}" name="Financiera_x000a_(D)" dataDxfId="34"/>
    <tableColumn id="5" xr3:uid="{00000000-0010-0000-0000-000005000000}" name="Física _x000a_(E)" dataDxfId="33"/>
    <tableColumn id="6" xr3:uid="{00000000-0010-0000-0000-000006000000}" name="Financiera _x000a_ (F)" dataDxfId="32"/>
    <tableColumn id="7" xr3:uid="{00000000-0010-0000-0000-000007000000}" name="Física _x000a_(%)_x000a_ G=E/C" dataDxfId="31">
      <calculatedColumnFormula>IF(G29&gt;0,G29/C29,0)</calculatedColumnFormula>
    </tableColumn>
    <tableColumn id="8" xr3:uid="{00000000-0010-0000-0000-000008000000}" name="Financiero _x000a_(%) _x000a_H=F/D" dataDxfId="30">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13" displayName="Tabla13" ref="A28:J29" totalsRowShown="0" headerRowDxfId="29" dataDxfId="27" headerRowBorderDxfId="28" tableBorderDxfId="26" totalsRowBorderDxfId="25">
  <tableColumns count="10">
    <tableColumn id="1" xr3:uid="{00000000-0010-0000-0100-000001000000}" name="Producto" dataDxfId="24"/>
    <tableColumn id="2" xr3:uid="{00000000-0010-0000-0100-000002000000}" name="Indicador" dataDxfId="23"/>
    <tableColumn id="3" xr3:uid="{00000000-0010-0000-0100-000003000000}" name="Física_x000a_(A)" dataDxfId="22"/>
    <tableColumn id="4" xr3:uid="{00000000-0010-0000-0100-000004000000}" name="Financiera_x000a_(B)" dataDxfId="21"/>
    <tableColumn id="9" xr3:uid="{00000000-0010-0000-0100-000009000000}" name="Física_x000a_(C)" dataDxfId="20"/>
    <tableColumn id="10" xr3:uid="{00000000-0010-0000-0100-00000A000000}" name="Financiera_x000a_(D)" dataDxfId="19"/>
    <tableColumn id="5" xr3:uid="{00000000-0010-0000-0100-000005000000}" name="Física _x000a_(E)" dataDxfId="18"/>
    <tableColumn id="6" xr3:uid="{00000000-0010-0000-0100-000006000000}" name="Financiera _x000a_ (F)" dataDxfId="17"/>
    <tableColumn id="7" xr3:uid="{00000000-0010-0000-0100-000007000000}" name="Física _x000a_(%)_x000a_ G=E/C" dataDxfId="16">
      <calculatedColumnFormula>IF(G29&gt;0,G29/C29,0)</calculatedColumnFormula>
    </tableColumn>
    <tableColumn id="8" xr3:uid="{00000000-0010-0000-0100-000008000000}" name="Financiero _x000a_(%) _x000a_H=F/D" dataDxfId="15">
      <calculatedColumnFormula>IF(H29&gt;0,H29/D29,0)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14" displayName="Tabla14" ref="A28:J31" totalsRowShown="0" headerRowDxfId="14" dataDxfId="12" headerRowBorderDxfId="13" tableBorderDxfId="11" totalsRowBorderDxfId="10">
  <tableColumns count="10">
    <tableColumn id="1" xr3:uid="{00000000-0010-0000-0200-000001000000}" name="Producto" dataDxfId="9"/>
    <tableColumn id="2" xr3:uid="{00000000-0010-0000-0200-000002000000}" name="Indicador" dataDxfId="8"/>
    <tableColumn id="3" xr3:uid="{00000000-0010-0000-0200-000003000000}" name="Física_x000a_(A)" dataDxfId="7"/>
    <tableColumn id="4" xr3:uid="{00000000-0010-0000-0200-000004000000}" name="Financiera_x000a_(B)" dataDxfId="6"/>
    <tableColumn id="9" xr3:uid="{00000000-0010-0000-0200-000009000000}" name="Física_x000a_(C)" dataDxfId="5"/>
    <tableColumn id="10" xr3:uid="{00000000-0010-0000-0200-00000A000000}" name="Financiera_x000a_(D)" dataDxfId="4"/>
    <tableColumn id="5" xr3:uid="{00000000-0010-0000-0200-000005000000}" name="Física _x000a_(E)" dataDxfId="3"/>
    <tableColumn id="6" xr3:uid="{00000000-0010-0000-0200-000006000000}" name="Financiera _x000a_ (F)" dataDxfId="2"/>
    <tableColumn id="7" xr3:uid="{00000000-0010-0000-0200-000007000000}" name="Física _x000a_(%)_x000a_ G=E/C" dataDxfId="1">
      <calculatedColumnFormula>IF(G29&gt;0,G29/C29,0)</calculatedColumnFormula>
    </tableColumn>
    <tableColumn id="8" xr3:uid="{00000000-0010-0000-0200-000008000000}"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5"/>
  <sheetViews>
    <sheetView showGridLines="0" view="pageBreakPreview" topLeftCell="A42" zoomScale="74" zoomScaleNormal="100" zoomScaleSheetLayoutView="100" workbookViewId="0">
      <selection activeCell="A56" sqref="A56:XFD57"/>
    </sheetView>
  </sheetViews>
  <sheetFormatPr baseColWidth="10" defaultColWidth="10.81640625" defaultRowHeight="14.5" x14ac:dyDescent="0.35"/>
  <cols>
    <col min="1" max="1" width="23" style="6" customWidth="1"/>
    <col min="2" max="2" width="24.26953125" style="6" customWidth="1"/>
    <col min="3" max="3" width="12.7265625" style="6" customWidth="1"/>
    <col min="4" max="4" width="13.7265625" style="6" bestFit="1" customWidth="1"/>
    <col min="5" max="5" width="12.7265625" style="6" customWidth="1"/>
    <col min="6" max="6" width="16" style="6" customWidth="1"/>
    <col min="7" max="7" width="12.7265625" style="6" customWidth="1"/>
    <col min="8" max="8" width="21.26953125" style="6" customWidth="1"/>
    <col min="9" max="9" width="12.7265625" style="6" customWidth="1"/>
    <col min="10" max="10" width="17.1796875" style="6" customWidth="1"/>
    <col min="11" max="11" width="10.54296875" customWidth="1"/>
  </cols>
  <sheetData>
    <row r="1" spans="1:10" ht="21.5" thickBot="1" x14ac:dyDescent="0.4">
      <c r="A1" s="21"/>
      <c r="B1" s="62" t="s">
        <v>59</v>
      </c>
      <c r="C1" s="63"/>
      <c r="D1" s="63"/>
      <c r="E1" s="63"/>
      <c r="F1" s="63"/>
      <c r="G1" s="63"/>
      <c r="H1" s="63"/>
      <c r="I1" s="63"/>
      <c r="J1" s="64"/>
    </row>
    <row r="2" spans="1:10" ht="21.5" thickBot="1" x14ac:dyDescent="0.4">
      <c r="A2" s="22"/>
      <c r="B2" s="65" t="s">
        <v>0</v>
      </c>
      <c r="C2" s="66"/>
      <c r="D2" s="65" t="s">
        <v>1</v>
      </c>
      <c r="E2" s="66"/>
      <c r="F2" s="66"/>
      <c r="G2" s="66"/>
      <c r="H2" s="67"/>
      <c r="I2" s="2" t="s">
        <v>2</v>
      </c>
      <c r="J2" s="3" t="s">
        <v>3</v>
      </c>
    </row>
    <row r="3" spans="1:10" ht="20.25" customHeight="1" thickBot="1" x14ac:dyDescent="0.4">
      <c r="A3" s="23"/>
      <c r="B3" s="68" t="s">
        <v>4</v>
      </c>
      <c r="C3" s="69"/>
      <c r="D3" s="68"/>
      <c r="E3" s="69"/>
      <c r="F3" s="69"/>
      <c r="G3" s="69"/>
      <c r="H3" s="70"/>
      <c r="I3" s="27"/>
      <c r="J3" s="28"/>
    </row>
    <row r="4" spans="1:10" ht="9" customHeight="1" x14ac:dyDescent="0.35">
      <c r="A4" s="71"/>
      <c r="B4" s="72"/>
      <c r="C4" s="72"/>
      <c r="D4" s="73"/>
      <c r="E4" s="73"/>
      <c r="F4" s="73"/>
      <c r="G4" s="73"/>
      <c r="H4" s="73"/>
      <c r="I4" s="72"/>
      <c r="J4" s="74"/>
    </row>
    <row r="5" spans="1:10" ht="3" customHeight="1" x14ac:dyDescent="0.35">
      <c r="A5" s="56"/>
      <c r="B5" s="57"/>
      <c r="C5" s="57"/>
      <c r="D5" s="57"/>
      <c r="E5" s="57"/>
      <c r="F5" s="57"/>
      <c r="G5" s="57"/>
      <c r="H5" s="57"/>
      <c r="I5" s="57"/>
      <c r="J5" s="58"/>
    </row>
    <row r="6" spans="1:10" ht="15.5" x14ac:dyDescent="0.35">
      <c r="A6" s="52" t="s">
        <v>5</v>
      </c>
      <c r="B6" s="53"/>
      <c r="C6" s="53"/>
      <c r="D6" s="53"/>
      <c r="E6" s="53"/>
      <c r="F6" s="53"/>
      <c r="G6" s="53"/>
      <c r="H6" s="53"/>
      <c r="I6" s="53"/>
      <c r="J6" s="54"/>
    </row>
    <row r="7" spans="1:10" ht="15.5" x14ac:dyDescent="0.35">
      <c r="A7" s="59" t="s">
        <v>6</v>
      </c>
      <c r="B7" s="60"/>
      <c r="C7" s="60"/>
      <c r="D7" s="60"/>
      <c r="E7" s="60"/>
      <c r="F7" s="60"/>
      <c r="G7" s="60"/>
      <c r="H7" s="60"/>
      <c r="I7" s="60"/>
      <c r="J7" s="61"/>
    </row>
    <row r="8" spans="1:10" x14ac:dyDescent="0.35">
      <c r="A8" s="4" t="s">
        <v>7</v>
      </c>
      <c r="B8" s="50" t="s">
        <v>62</v>
      </c>
      <c r="C8" s="50"/>
      <c r="D8" s="50"/>
      <c r="E8" s="50"/>
      <c r="F8" s="50"/>
      <c r="G8" s="50"/>
      <c r="H8" s="50"/>
      <c r="I8" s="50"/>
      <c r="J8" s="50"/>
    </row>
    <row r="9" spans="1:10" ht="15" customHeight="1" x14ac:dyDescent="0.35">
      <c r="A9" s="24" t="s">
        <v>36</v>
      </c>
      <c r="B9" s="50" t="s">
        <v>63</v>
      </c>
      <c r="C9" s="50"/>
      <c r="D9" s="50"/>
      <c r="E9" s="50"/>
      <c r="F9" s="50"/>
      <c r="G9" s="50"/>
      <c r="H9" s="50"/>
      <c r="I9" s="50"/>
      <c r="J9" s="50"/>
    </row>
    <row r="10" spans="1:10" x14ac:dyDescent="0.35">
      <c r="A10" s="24" t="s">
        <v>37</v>
      </c>
      <c r="B10" s="50" t="s">
        <v>64</v>
      </c>
      <c r="C10" s="50"/>
      <c r="D10" s="50"/>
      <c r="E10" s="50"/>
      <c r="F10" s="50"/>
      <c r="G10" s="50"/>
      <c r="H10" s="50"/>
      <c r="I10" s="50"/>
      <c r="J10" s="50"/>
    </row>
    <row r="11" spans="1:10" ht="31.5" customHeight="1" x14ac:dyDescent="0.35">
      <c r="A11" s="4" t="s">
        <v>8</v>
      </c>
      <c r="B11" s="51" t="s">
        <v>65</v>
      </c>
      <c r="C11" s="51"/>
      <c r="D11" s="51"/>
      <c r="E11" s="51"/>
      <c r="F11" s="51"/>
      <c r="G11" s="51"/>
      <c r="H11" s="51"/>
      <c r="I11" s="51"/>
      <c r="J11" s="51"/>
    </row>
    <row r="12" spans="1:10" ht="27.75" customHeight="1" x14ac:dyDescent="0.35">
      <c r="A12" s="4" t="s">
        <v>9</v>
      </c>
      <c r="B12" s="51" t="s">
        <v>66</v>
      </c>
      <c r="C12" s="51"/>
      <c r="D12" s="51"/>
      <c r="E12" s="51"/>
      <c r="F12" s="51"/>
      <c r="G12" s="51"/>
      <c r="H12" s="51"/>
      <c r="I12" s="51"/>
      <c r="J12" s="51"/>
    </row>
    <row r="13" spans="1:10" ht="15.5" x14ac:dyDescent="0.35">
      <c r="A13" s="52" t="s">
        <v>10</v>
      </c>
      <c r="B13" s="53"/>
      <c r="C13" s="53"/>
      <c r="D13" s="53"/>
      <c r="E13" s="53"/>
      <c r="F13" s="53"/>
      <c r="G13" s="53"/>
      <c r="H13" s="53"/>
      <c r="I13" s="53"/>
      <c r="J13" s="54"/>
    </row>
    <row r="14" spans="1:10" x14ac:dyDescent="0.35">
      <c r="A14" s="4" t="s">
        <v>11</v>
      </c>
      <c r="B14" s="25">
        <v>3</v>
      </c>
      <c r="C14" s="55" t="str">
        <f>IFERROR(VLOOKUP(B14,'[1]Validacion datos'!A2:B5,2,FALSE),"")</f>
        <v>DESARROLLO PRODUCTIVO</v>
      </c>
      <c r="D14" s="55"/>
      <c r="E14" s="55"/>
      <c r="F14" s="55"/>
      <c r="G14" s="55"/>
      <c r="H14" s="55"/>
      <c r="I14" s="55"/>
      <c r="J14" s="55"/>
    </row>
    <row r="15" spans="1:10" x14ac:dyDescent="0.35">
      <c r="A15" s="4" t="s">
        <v>12</v>
      </c>
      <c r="B15" s="7">
        <v>3.3</v>
      </c>
      <c r="C15" s="55" t="str">
        <f>IFERROR(VLOOKUP(B15,'[1]Validacion datos'!A8:B26,2,FALSE),"")</f>
        <v>Competitividad e innovavión en un ambiente favorable a la cooperación y la responsabilidad social</v>
      </c>
      <c r="D15" s="55"/>
      <c r="E15" s="55"/>
      <c r="F15" s="55"/>
      <c r="G15" s="55"/>
      <c r="H15" s="55"/>
      <c r="I15" s="55"/>
      <c r="J15" s="55"/>
    </row>
    <row r="16" spans="1:10" ht="25.5" customHeight="1" x14ac:dyDescent="0.35">
      <c r="A16" s="4" t="s">
        <v>13</v>
      </c>
      <c r="B16" s="8" t="s">
        <v>67</v>
      </c>
      <c r="C16" s="5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5"/>
      <c r="E16" s="55"/>
      <c r="F16" s="55"/>
      <c r="G16" s="55"/>
      <c r="H16" s="55"/>
      <c r="I16" s="55"/>
      <c r="J16" s="55"/>
    </row>
    <row r="17" spans="1:10" ht="15.5" x14ac:dyDescent="0.35">
      <c r="A17" s="52" t="s">
        <v>14</v>
      </c>
      <c r="B17" s="53"/>
      <c r="C17" s="53"/>
      <c r="D17" s="53"/>
      <c r="E17" s="53"/>
      <c r="F17" s="53"/>
      <c r="G17" s="53"/>
      <c r="H17" s="53"/>
      <c r="I17" s="53"/>
      <c r="J17" s="54"/>
    </row>
    <row r="18" spans="1:10" x14ac:dyDescent="0.35">
      <c r="A18" s="4" t="s">
        <v>15</v>
      </c>
      <c r="B18" s="96" t="s">
        <v>68</v>
      </c>
      <c r="C18" s="96"/>
      <c r="D18" s="96"/>
      <c r="E18" s="96"/>
      <c r="F18" s="96"/>
      <c r="G18" s="96"/>
      <c r="H18" s="96"/>
      <c r="I18" s="96"/>
      <c r="J18" s="97"/>
    </row>
    <row r="19" spans="1:10" ht="30" customHeight="1" x14ac:dyDescent="0.35">
      <c r="A19" s="9" t="s">
        <v>16</v>
      </c>
      <c r="B19" s="96" t="s">
        <v>69</v>
      </c>
      <c r="C19" s="96"/>
      <c r="D19" s="96"/>
      <c r="E19" s="96"/>
      <c r="F19" s="96"/>
      <c r="G19" s="96"/>
      <c r="H19" s="96"/>
      <c r="I19" s="96"/>
      <c r="J19" s="97"/>
    </row>
    <row r="20" spans="1:10" x14ac:dyDescent="0.35">
      <c r="A20" s="9" t="s">
        <v>17</v>
      </c>
      <c r="B20" s="96" t="s">
        <v>70</v>
      </c>
      <c r="C20" s="96"/>
      <c r="D20" s="96"/>
      <c r="E20" s="96"/>
      <c r="F20" s="96"/>
      <c r="G20" s="96"/>
      <c r="H20" s="96"/>
      <c r="I20" s="96"/>
      <c r="J20" s="97"/>
    </row>
    <row r="21" spans="1:10" ht="32.5" customHeight="1" x14ac:dyDescent="0.35">
      <c r="A21" s="9" t="s">
        <v>38</v>
      </c>
      <c r="B21" s="96" t="s">
        <v>71</v>
      </c>
      <c r="C21" s="96"/>
      <c r="D21" s="96"/>
      <c r="E21" s="96"/>
      <c r="F21" s="96"/>
      <c r="G21" s="96"/>
      <c r="H21" s="96"/>
      <c r="I21" s="96"/>
      <c r="J21" s="97"/>
    </row>
    <row r="22" spans="1:10" ht="15.5" x14ac:dyDescent="0.35">
      <c r="A22" s="52" t="s">
        <v>18</v>
      </c>
      <c r="B22" s="53"/>
      <c r="C22" s="53"/>
      <c r="D22" s="53"/>
      <c r="E22" s="53"/>
      <c r="F22" s="53"/>
      <c r="G22" s="53"/>
      <c r="H22" s="53"/>
      <c r="I22" s="53"/>
      <c r="J22" s="54"/>
    </row>
    <row r="23" spans="1:10" ht="15.5" x14ac:dyDescent="0.35">
      <c r="A23" s="59" t="s">
        <v>19</v>
      </c>
      <c r="B23" s="60"/>
      <c r="C23" s="60"/>
      <c r="D23" s="60"/>
      <c r="E23" s="60"/>
      <c r="F23" s="60"/>
      <c r="G23" s="60"/>
      <c r="H23" s="60"/>
      <c r="I23" s="60"/>
      <c r="J23" s="61"/>
    </row>
    <row r="24" spans="1:10" ht="15" customHeight="1" x14ac:dyDescent="0.35">
      <c r="A24" s="98" t="s">
        <v>20</v>
      </c>
      <c r="B24" s="84"/>
      <c r="C24" s="81" t="s">
        <v>21</v>
      </c>
      <c r="D24" s="83"/>
      <c r="E24" s="83"/>
      <c r="F24" s="83" t="s">
        <v>22</v>
      </c>
      <c r="G24" s="83"/>
      <c r="H24" s="84"/>
      <c r="I24" s="81" t="s">
        <v>23</v>
      </c>
      <c r="J24" s="82"/>
    </row>
    <row r="25" spans="1:10" x14ac:dyDescent="0.35">
      <c r="A25" s="85">
        <v>904648975</v>
      </c>
      <c r="B25" s="86"/>
      <c r="C25" s="78">
        <f>+SUM(Tabla1[Financiera
(B)])</f>
        <v>1108485550</v>
      </c>
      <c r="D25" s="79"/>
      <c r="E25" s="80"/>
      <c r="F25" s="78">
        <f>+SUM(Tabla1[Financiera 
 (F)])</f>
        <v>268790020.56</v>
      </c>
      <c r="G25" s="79"/>
      <c r="H25" s="80"/>
      <c r="I25" s="87">
        <f>+IF(F25&gt;0,F25/C25,0)</f>
        <v>0.24248400943070481</v>
      </c>
      <c r="J25" s="88"/>
    </row>
    <row r="26" spans="1:10" ht="15.5" x14ac:dyDescent="0.35">
      <c r="A26" s="59" t="s">
        <v>24</v>
      </c>
      <c r="B26" s="60"/>
      <c r="C26" s="60"/>
      <c r="D26" s="60"/>
      <c r="E26" s="60"/>
      <c r="F26" s="60"/>
      <c r="G26" s="60"/>
      <c r="H26" s="60"/>
      <c r="I26" s="60"/>
      <c r="J26" s="61"/>
    </row>
    <row r="27" spans="1:10" x14ac:dyDescent="0.35">
      <c r="A27" s="5"/>
      <c r="B27"/>
      <c r="C27" s="75" t="s">
        <v>49</v>
      </c>
      <c r="D27" s="76"/>
      <c r="E27" s="75" t="s">
        <v>57</v>
      </c>
      <c r="F27" s="76"/>
      <c r="G27" s="75" t="s">
        <v>58</v>
      </c>
      <c r="H27" s="75"/>
      <c r="I27" s="75" t="s">
        <v>25</v>
      </c>
      <c r="J27" s="77"/>
    </row>
    <row r="28" spans="1:10" ht="39" x14ac:dyDescent="0.35">
      <c r="A28" s="10" t="s">
        <v>26</v>
      </c>
      <c r="B28" s="11" t="s">
        <v>27</v>
      </c>
      <c r="C28" s="11" t="s">
        <v>39</v>
      </c>
      <c r="D28" s="11" t="s">
        <v>40</v>
      </c>
      <c r="E28" s="11" t="s">
        <v>43</v>
      </c>
      <c r="F28" s="11" t="s">
        <v>44</v>
      </c>
      <c r="G28" s="11" t="s">
        <v>45</v>
      </c>
      <c r="H28" s="11" t="s">
        <v>46</v>
      </c>
      <c r="I28" s="11" t="s">
        <v>47</v>
      </c>
      <c r="J28" s="12" t="s">
        <v>48</v>
      </c>
    </row>
    <row r="29" spans="1:10" ht="46" customHeight="1" x14ac:dyDescent="0.35">
      <c r="A29" s="13" t="s">
        <v>72</v>
      </c>
      <c r="B29" s="14" t="s">
        <v>73</v>
      </c>
      <c r="C29" s="15">
        <v>6398</v>
      </c>
      <c r="D29" s="16">
        <v>137529225</v>
      </c>
      <c r="E29" s="16">
        <v>1601</v>
      </c>
      <c r="F29" s="16">
        <v>34405650.450000003</v>
      </c>
      <c r="G29" s="17">
        <v>1732</v>
      </c>
      <c r="H29" s="16">
        <v>34405650.450000003</v>
      </c>
      <c r="I29" s="18">
        <f>IF(G29&gt;0,G29/C29,0)</f>
        <v>0.27070959674898404</v>
      </c>
      <c r="J29" s="19">
        <f t="shared" ref="I29:J31" si="0">IF(H29&gt;0,H29/D29,0)</f>
        <v>0.25016973992255104</v>
      </c>
    </row>
    <row r="30" spans="1:10" ht="55.5" customHeight="1" x14ac:dyDescent="0.35">
      <c r="A30" s="13" t="s">
        <v>74</v>
      </c>
      <c r="B30" s="14" t="s">
        <v>75</v>
      </c>
      <c r="C30" s="33">
        <v>12</v>
      </c>
      <c r="D30" s="34">
        <v>8251753</v>
      </c>
      <c r="E30" s="34">
        <v>3</v>
      </c>
      <c r="F30" s="34">
        <v>1904250.69</v>
      </c>
      <c r="G30" s="35">
        <v>3</v>
      </c>
      <c r="H30" s="34">
        <v>1714276.14</v>
      </c>
      <c r="I30" s="36">
        <f t="shared" si="0"/>
        <v>0.25</v>
      </c>
      <c r="J30" s="37">
        <f t="shared" si="0"/>
        <v>0.20774690420326444</v>
      </c>
    </row>
    <row r="31" spans="1:10" ht="67" customHeight="1" x14ac:dyDescent="0.35">
      <c r="A31" s="13" t="s">
        <v>76</v>
      </c>
      <c r="B31" s="32" t="s">
        <v>77</v>
      </c>
      <c r="C31" s="33">
        <v>235768</v>
      </c>
      <c r="D31" s="34">
        <v>962704572</v>
      </c>
      <c r="E31" s="34">
        <v>57048</v>
      </c>
      <c r="F31" s="16">
        <v>232941859.47999999</v>
      </c>
      <c r="G31" s="35">
        <v>55810</v>
      </c>
      <c r="H31" s="16">
        <v>232670093.97</v>
      </c>
      <c r="I31" s="36">
        <f t="shared" si="0"/>
        <v>0.23671575447049642</v>
      </c>
      <c r="J31" s="37">
        <f t="shared" si="0"/>
        <v>0.24168379452756977</v>
      </c>
    </row>
    <row r="32" spans="1:10" ht="18.75" customHeight="1" x14ac:dyDescent="0.35">
      <c r="A32" s="52" t="s">
        <v>28</v>
      </c>
      <c r="B32" s="53"/>
      <c r="C32" s="53"/>
      <c r="D32" s="53"/>
      <c r="E32" s="53"/>
      <c r="F32" s="53"/>
      <c r="G32" s="53"/>
      <c r="H32" s="53"/>
      <c r="I32" s="53"/>
      <c r="J32" s="54"/>
    </row>
    <row r="33" spans="1:10" ht="48.75" customHeight="1" x14ac:dyDescent="0.35">
      <c r="A33" s="59" t="s">
        <v>29</v>
      </c>
      <c r="B33" s="60"/>
      <c r="C33" s="60"/>
      <c r="D33" s="60"/>
      <c r="E33" s="60"/>
      <c r="F33" s="60"/>
      <c r="G33" s="60"/>
      <c r="H33" s="60"/>
      <c r="I33" s="60"/>
      <c r="J33" s="61"/>
    </row>
    <row r="34" spans="1:10" x14ac:dyDescent="0.35">
      <c r="A34" s="20" t="s">
        <v>30</v>
      </c>
      <c r="B34" s="45" t="str">
        <f>+A29</f>
        <v>6761-Personas físicas y jurídicas reciben certificaciones aeronáuticas</v>
      </c>
      <c r="C34" s="46"/>
      <c r="D34" s="46"/>
      <c r="E34" s="46"/>
      <c r="F34" s="46"/>
      <c r="G34" s="46"/>
      <c r="H34" s="46"/>
      <c r="I34" s="46"/>
      <c r="J34" s="47"/>
    </row>
    <row r="35" spans="1:10" x14ac:dyDescent="0.35">
      <c r="A35" s="20" t="s">
        <v>31</v>
      </c>
      <c r="B35" s="46" t="s">
        <v>82</v>
      </c>
      <c r="C35" s="46"/>
      <c r="D35" s="46"/>
      <c r="E35" s="46"/>
      <c r="F35" s="46"/>
      <c r="G35" s="46"/>
      <c r="H35" s="46"/>
      <c r="I35" s="46"/>
      <c r="J35" s="47"/>
    </row>
    <row r="36" spans="1:10" x14ac:dyDescent="0.35">
      <c r="A36" s="20" t="s">
        <v>32</v>
      </c>
      <c r="B36" s="48" t="s">
        <v>81</v>
      </c>
      <c r="C36" s="48"/>
      <c r="D36" s="48"/>
      <c r="E36" s="48"/>
      <c r="F36" s="48"/>
      <c r="G36" s="48"/>
      <c r="H36" s="48"/>
      <c r="I36" s="48"/>
      <c r="J36" s="49"/>
    </row>
    <row r="37" spans="1:10" ht="188.25" customHeight="1" x14ac:dyDescent="0.35">
      <c r="A37" s="20" t="s">
        <v>33</v>
      </c>
      <c r="B37" s="48" t="s">
        <v>88</v>
      </c>
      <c r="C37" s="48"/>
      <c r="D37" s="48"/>
      <c r="E37" s="48"/>
      <c r="F37" s="48"/>
      <c r="G37" s="48"/>
      <c r="H37" s="48"/>
      <c r="I37" s="48"/>
      <c r="J37" s="49"/>
    </row>
    <row r="38" spans="1:10" x14ac:dyDescent="0.35">
      <c r="A38" s="20" t="s">
        <v>30</v>
      </c>
      <c r="B38" s="46" t="str">
        <f>+A30</f>
        <v>7787-Operadores de aviación general participan del plan de fomento de la aviación general</v>
      </c>
      <c r="C38" s="46"/>
      <c r="D38" s="46"/>
      <c r="E38" s="46"/>
      <c r="F38" s="46"/>
      <c r="G38" s="46"/>
      <c r="H38" s="46"/>
      <c r="I38" s="46"/>
      <c r="J38" s="47"/>
    </row>
    <row r="39" spans="1:10" x14ac:dyDescent="0.35">
      <c r="A39" s="20" t="s">
        <v>31</v>
      </c>
      <c r="B39" s="46" t="s">
        <v>83</v>
      </c>
      <c r="C39" s="46"/>
      <c r="D39" s="46"/>
      <c r="E39" s="46"/>
      <c r="F39" s="46"/>
      <c r="G39" s="46"/>
      <c r="H39" s="46"/>
      <c r="I39" s="46"/>
      <c r="J39" s="47"/>
    </row>
    <row r="40" spans="1:10" x14ac:dyDescent="0.35">
      <c r="A40" s="20" t="s">
        <v>32</v>
      </c>
      <c r="B40" s="48" t="s">
        <v>81</v>
      </c>
      <c r="C40" s="48"/>
      <c r="D40" s="48"/>
      <c r="E40" s="48"/>
      <c r="F40" s="48"/>
      <c r="G40" s="48"/>
      <c r="H40" s="48"/>
      <c r="I40" s="48"/>
      <c r="J40" s="49"/>
    </row>
    <row r="41" spans="1:10" ht="151.5" customHeight="1" x14ac:dyDescent="0.35">
      <c r="A41" s="20" t="s">
        <v>33</v>
      </c>
      <c r="B41" s="48" t="s">
        <v>86</v>
      </c>
      <c r="C41" s="48"/>
      <c r="D41" s="48"/>
      <c r="E41" s="48"/>
      <c r="F41" s="48"/>
      <c r="G41" s="48"/>
      <c r="H41" s="48"/>
      <c r="I41" s="48"/>
      <c r="J41" s="49"/>
    </row>
    <row r="42" spans="1:10" ht="27.75" customHeight="1" x14ac:dyDescent="0.35">
      <c r="A42" s="20" t="s">
        <v>30</v>
      </c>
      <c r="B42" s="46" t="str">
        <f>+A31</f>
        <v>7789-Usuarios del espacio aéreo dominicano reciben servicios de navegación aérea, garantizando la seguridad operacional</v>
      </c>
      <c r="C42" s="46"/>
      <c r="D42" s="46"/>
      <c r="E42" s="46"/>
      <c r="F42" s="46"/>
      <c r="G42" s="46"/>
      <c r="H42" s="46"/>
      <c r="I42" s="46"/>
      <c r="J42" s="47"/>
    </row>
    <row r="43" spans="1:10" ht="14.5" customHeight="1" x14ac:dyDescent="0.35">
      <c r="A43" s="20" t="s">
        <v>31</v>
      </c>
      <c r="B43" s="46" t="s">
        <v>85</v>
      </c>
      <c r="C43" s="46"/>
      <c r="D43" s="46"/>
      <c r="E43" s="46"/>
      <c r="F43" s="46"/>
      <c r="G43" s="46"/>
      <c r="H43" s="46"/>
      <c r="I43" s="46"/>
      <c r="J43" s="47"/>
    </row>
    <row r="44" spans="1:10" ht="30.75" customHeight="1" x14ac:dyDescent="0.35">
      <c r="A44" s="20" t="s">
        <v>32</v>
      </c>
      <c r="B44" s="48" t="s">
        <v>81</v>
      </c>
      <c r="C44" s="48"/>
      <c r="D44" s="48"/>
      <c r="E44" s="48"/>
      <c r="F44" s="48"/>
      <c r="G44" s="48"/>
      <c r="H44" s="48"/>
      <c r="I44" s="48"/>
      <c r="J44" s="49"/>
    </row>
    <row r="45" spans="1:10" ht="30" customHeight="1" x14ac:dyDescent="0.35">
      <c r="A45" s="20" t="s">
        <v>33</v>
      </c>
      <c r="B45" s="48" t="s">
        <v>81</v>
      </c>
      <c r="C45" s="48"/>
      <c r="D45" s="48"/>
      <c r="E45" s="48"/>
      <c r="F45" s="48"/>
      <c r="G45" s="48"/>
      <c r="H45" s="48"/>
      <c r="I45" s="48"/>
      <c r="J45" s="49"/>
    </row>
    <row r="46" spans="1:10" ht="15.5" x14ac:dyDescent="0.35">
      <c r="A46" s="52" t="s">
        <v>34</v>
      </c>
      <c r="B46" s="53"/>
      <c r="C46" s="53"/>
      <c r="D46" s="53"/>
      <c r="E46" s="53"/>
      <c r="F46" s="53"/>
      <c r="G46" s="53"/>
      <c r="H46" s="53"/>
      <c r="I46" s="53"/>
      <c r="J46" s="54"/>
    </row>
    <row r="47" spans="1:10" ht="15.5" x14ac:dyDescent="0.35">
      <c r="A47" s="89" t="s">
        <v>35</v>
      </c>
      <c r="B47" s="90"/>
      <c r="C47" s="90"/>
      <c r="D47" s="90"/>
      <c r="E47" s="90"/>
      <c r="F47" s="90"/>
      <c r="G47" s="90"/>
      <c r="H47" s="90"/>
      <c r="I47" s="90"/>
      <c r="J47" s="91"/>
    </row>
    <row r="48" spans="1:10" x14ac:dyDescent="0.35">
      <c r="A48" s="92" t="s">
        <v>41</v>
      </c>
      <c r="B48" s="93"/>
      <c r="C48" s="93"/>
      <c r="D48" s="93"/>
      <c r="E48" s="93"/>
      <c r="F48" s="93"/>
      <c r="G48" s="93"/>
      <c r="H48" s="93"/>
      <c r="I48" s="93"/>
      <c r="J48" s="94"/>
    </row>
    <row r="49" spans="1:10" x14ac:dyDescent="0.35">
      <c r="A49" s="26"/>
      <c r="B49" s="26"/>
      <c r="C49" s="26"/>
      <c r="D49" s="26"/>
      <c r="E49" s="26"/>
      <c r="F49" s="26"/>
      <c r="G49" s="26"/>
      <c r="H49" s="26"/>
      <c r="I49" s="26"/>
      <c r="J49" s="26"/>
    </row>
    <row r="50" spans="1:10" x14ac:dyDescent="0.35">
      <c r="A50" s="95" t="s">
        <v>42</v>
      </c>
      <c r="B50" s="95"/>
      <c r="C50" s="95"/>
      <c r="D50" s="95"/>
      <c r="E50" s="95"/>
      <c r="F50" s="95"/>
      <c r="G50" s="95"/>
      <c r="H50" s="95"/>
      <c r="I50" s="95"/>
      <c r="J50" s="95"/>
    </row>
    <row r="52" spans="1:10" x14ac:dyDescent="0.35">
      <c r="A52" s="29" t="s">
        <v>51</v>
      </c>
      <c r="B52" s="30">
        <f>+A25</f>
        <v>904648975</v>
      </c>
      <c r="F52"/>
      <c r="G52" s="44"/>
      <c r="H52" s="44"/>
      <c r="I52" s="44"/>
      <c r="J52" s="44"/>
    </row>
    <row r="53" spans="1:10" x14ac:dyDescent="0.35">
      <c r="A53" s="29" t="s">
        <v>52</v>
      </c>
      <c r="B53" s="30">
        <f>+C25</f>
        <v>1108485550</v>
      </c>
      <c r="G53" s="43"/>
      <c r="H53" s="43"/>
      <c r="I53" s="43"/>
      <c r="J53" s="43"/>
    </row>
    <row r="54" spans="1:10" ht="15" customHeight="1" x14ac:dyDescent="0.35">
      <c r="A54" s="29" t="s">
        <v>54</v>
      </c>
      <c r="B54" s="30">
        <f>+F25</f>
        <v>268790020.56</v>
      </c>
    </row>
    <row r="55" spans="1:10" ht="15" customHeight="1" x14ac:dyDescent="0.35">
      <c r="A55" s="41"/>
      <c r="B55" s="42"/>
      <c r="F55" s="40"/>
      <c r="G55" s="40"/>
      <c r="H55" s="40"/>
      <c r="I55" s="40"/>
      <c r="J55" s="40"/>
    </row>
  </sheetData>
  <mergeCells count="58">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 ref="I24:J24"/>
    <mergeCell ref="C24:E24"/>
    <mergeCell ref="F24:H24"/>
    <mergeCell ref="A25:B25"/>
    <mergeCell ref="I25:J25"/>
    <mergeCell ref="A26:J26"/>
    <mergeCell ref="C27:D27"/>
    <mergeCell ref="G27:H27"/>
    <mergeCell ref="I27:J27"/>
    <mergeCell ref="C25:E25"/>
    <mergeCell ref="F25:H25"/>
    <mergeCell ref="E27:F27"/>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s>
  <phoneticPr fontId="22" type="noConversion"/>
  <dataValidations xWindow="497" yWindow="407" count="16">
    <dataValidation allowBlank="1" showInputMessage="1" showErrorMessage="1" prompt="Monto presupuestado para el producto" sqref="D28:D31 E29:E31 F28" xr:uid="{00000000-0002-0000-0000-000000000000}"/>
    <dataValidation allowBlank="1" showInputMessage="1" showErrorMessage="1" prompt="Meta anual del indicador" sqref="E28 C28:C31" xr:uid="{00000000-0002-0000-0000-000001000000}"/>
    <dataValidation allowBlank="1" showInputMessage="1" showErrorMessage="1" prompt="¿En qué consiste el programa?" sqref="B19:J19" xr:uid="{00000000-0002-0000-0000-000002000000}"/>
    <dataValidation allowBlank="1" showInputMessage="1" showErrorMessage="1" prompt="Presupuesto del programa" sqref="A25:C25 F25" xr:uid="{00000000-0002-0000-0000-000003000000}"/>
    <dataValidation allowBlank="1" showInputMessage="1" showErrorMessage="1" prompt="Oportunidades de mejora identificadas" sqref="A48:J49" xr:uid="{00000000-0002-0000-0000-000004000000}"/>
    <dataValidation allowBlank="1" showInputMessage="1" showErrorMessage="1" prompt="De existir desvío, explicar razones." sqref="B37:J45" xr:uid="{00000000-0002-0000-0000-000005000000}"/>
    <dataValidation allowBlank="1" showInputMessage="1" showErrorMessage="1" prompt="1. Describir lo plasmado en el presupuesto_x000a_2. Describir lo alcanzado en términos financieros y de producción " sqref="B40:J40 B36:J36 B44:J45" xr:uid="{00000000-0002-0000-0000-000006000000}"/>
    <dataValidation allowBlank="1" showInputMessage="1" showErrorMessage="1" prompt="¿En qué consiste el producto? su objetivo" sqref="B39:J39 B35:J35 B43:J43" xr:uid="{00000000-0002-0000-0000-000007000000}"/>
    <dataValidation allowBlank="1" showInputMessage="1" showErrorMessage="1" prompt="Nombre del producto" sqref="B38:J38 B34:J34 B42:J42" xr:uid="{00000000-0002-0000-0000-000008000000}"/>
    <dataValidation allowBlank="1" showInputMessage="1" showErrorMessage="1" prompt="¿A quién va dirigido el programa?, ¿qué característica tiene esta población que requiere ser beneficiada?" sqref="B20:J20" xr:uid="{00000000-0002-0000-0000-000009000000}"/>
    <dataValidation allowBlank="1" showInputMessage="1" prompt="Nombre del capítulo" sqref="B8:J10" xr:uid="{00000000-0002-0000-0000-00000A000000}"/>
    <dataValidation allowBlank="1" sqref="A8" xr:uid="{00000000-0002-0000-0000-00000B000000}"/>
    <dataValidation allowBlank="1" showInputMessage="1" showErrorMessage="1" prompt="Monto ejecutado en el trimestre" sqref="H28:H31 F30:F31" xr:uid="{00000000-0002-0000-0000-00000C000000}"/>
    <dataValidation allowBlank="1" showInputMessage="1" showErrorMessage="1" prompt="Meta alcanzada en el trimestre" sqref="G28:G31" xr:uid="{00000000-0002-0000-0000-00000D000000}"/>
    <dataValidation allowBlank="1" showInputMessage="1" showErrorMessage="1" prompt="Nombre del indicador" sqref="B28:B31" xr:uid="{00000000-0002-0000-0000-00000E000000}"/>
    <dataValidation allowBlank="1" showInputMessage="1" showErrorMessage="1" prompt="Nombre de cada producto" sqref="A28:A31" xr:uid="{00000000-0002-0000-0000-00000F000000}"/>
  </dataValidations>
  <printOptions horizontalCentered="1" verticalCentered="1"/>
  <pageMargins left="0.7" right="0.7" top="0.75" bottom="0.75" header="0.3" footer="0.3"/>
  <pageSetup scale="46"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5"/>
  <sheetViews>
    <sheetView showGridLines="0" tabSelected="1" view="pageBreakPreview" topLeftCell="A35" zoomScale="58" zoomScaleNormal="100" zoomScaleSheetLayoutView="100" workbookViewId="0">
      <selection activeCell="F43" sqref="F43"/>
    </sheetView>
  </sheetViews>
  <sheetFormatPr baseColWidth="10" defaultColWidth="10.8164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customWidth="1"/>
    <col min="9" max="10" width="12.7265625" style="6" customWidth="1"/>
  </cols>
  <sheetData>
    <row r="1" spans="1:10" ht="21.5" thickBot="1" x14ac:dyDescent="0.4">
      <c r="A1" s="21"/>
      <c r="B1" s="62" t="s">
        <v>59</v>
      </c>
      <c r="C1" s="63"/>
      <c r="D1" s="63"/>
      <c r="E1" s="63"/>
      <c r="F1" s="63"/>
      <c r="G1" s="63"/>
      <c r="H1" s="63"/>
      <c r="I1" s="63"/>
      <c r="J1" s="64"/>
    </row>
    <row r="2" spans="1:10" ht="21.5" thickBot="1" x14ac:dyDescent="0.4">
      <c r="A2" s="22"/>
      <c r="B2" s="65" t="s">
        <v>0</v>
      </c>
      <c r="C2" s="66"/>
      <c r="D2" s="65" t="s">
        <v>1</v>
      </c>
      <c r="E2" s="66"/>
      <c r="F2" s="66"/>
      <c r="G2" s="66"/>
      <c r="H2" s="67"/>
      <c r="I2" s="2" t="s">
        <v>2</v>
      </c>
      <c r="J2" s="3" t="s">
        <v>3</v>
      </c>
    </row>
    <row r="3" spans="1:10" ht="20.25" customHeight="1" thickBot="1" x14ac:dyDescent="0.4">
      <c r="A3" s="23"/>
      <c r="B3" s="68" t="s">
        <v>4</v>
      </c>
      <c r="C3" s="69"/>
      <c r="D3" s="68"/>
      <c r="E3" s="69"/>
      <c r="F3" s="69"/>
      <c r="G3" s="69"/>
      <c r="H3" s="70"/>
      <c r="I3" s="27"/>
      <c r="J3" s="28"/>
    </row>
    <row r="4" spans="1:10" ht="9" customHeight="1" x14ac:dyDescent="0.35">
      <c r="A4" s="71"/>
      <c r="B4" s="72"/>
      <c r="C4" s="72"/>
      <c r="D4" s="73"/>
      <c r="E4" s="73"/>
      <c r="F4" s="73"/>
      <c r="G4" s="73"/>
      <c r="H4" s="73"/>
      <c r="I4" s="72"/>
      <c r="J4" s="74"/>
    </row>
    <row r="5" spans="1:10" ht="3" customHeight="1" x14ac:dyDescent="0.35">
      <c r="A5" s="56"/>
      <c r="B5" s="57"/>
      <c r="C5" s="57"/>
      <c r="D5" s="57"/>
      <c r="E5" s="57"/>
      <c r="F5" s="57"/>
      <c r="G5" s="57"/>
      <c r="H5" s="57"/>
      <c r="I5" s="57"/>
      <c r="J5" s="58"/>
    </row>
    <row r="6" spans="1:10" ht="15.5" x14ac:dyDescent="0.35">
      <c r="A6" s="52" t="s">
        <v>5</v>
      </c>
      <c r="B6" s="53"/>
      <c r="C6" s="53"/>
      <c r="D6" s="53"/>
      <c r="E6" s="53"/>
      <c r="F6" s="53"/>
      <c r="G6" s="53"/>
      <c r="H6" s="53"/>
      <c r="I6" s="53"/>
      <c r="J6" s="54"/>
    </row>
    <row r="7" spans="1:10" ht="15.5" x14ac:dyDescent="0.35">
      <c r="A7" s="59" t="s">
        <v>6</v>
      </c>
      <c r="B7" s="60"/>
      <c r="C7" s="60"/>
      <c r="D7" s="60"/>
      <c r="E7" s="60"/>
      <c r="F7" s="60"/>
      <c r="G7" s="60"/>
      <c r="H7" s="60"/>
      <c r="I7" s="60"/>
      <c r="J7" s="61"/>
    </row>
    <row r="8" spans="1:10" x14ac:dyDescent="0.35">
      <c r="A8" s="4" t="s">
        <v>7</v>
      </c>
      <c r="B8" s="50" t="s">
        <v>62</v>
      </c>
      <c r="C8" s="50"/>
      <c r="D8" s="50"/>
      <c r="E8" s="50"/>
      <c r="F8" s="50"/>
      <c r="G8" s="50"/>
      <c r="H8" s="50"/>
      <c r="I8" s="50"/>
      <c r="J8" s="50"/>
    </row>
    <row r="9" spans="1:10" ht="15" customHeight="1" x14ac:dyDescent="0.35">
      <c r="A9" s="24" t="s">
        <v>36</v>
      </c>
      <c r="B9" s="50" t="s">
        <v>63</v>
      </c>
      <c r="C9" s="50"/>
      <c r="D9" s="50"/>
      <c r="E9" s="50"/>
      <c r="F9" s="50"/>
      <c r="G9" s="50"/>
      <c r="H9" s="50"/>
      <c r="I9" s="50"/>
      <c r="J9" s="50"/>
    </row>
    <row r="10" spans="1:10" x14ac:dyDescent="0.35">
      <c r="A10" s="24" t="s">
        <v>37</v>
      </c>
      <c r="B10" s="50" t="s">
        <v>64</v>
      </c>
      <c r="C10" s="50"/>
      <c r="D10" s="50"/>
      <c r="E10" s="50"/>
      <c r="F10" s="50"/>
      <c r="G10" s="50"/>
      <c r="H10" s="50"/>
      <c r="I10" s="50"/>
      <c r="J10" s="50"/>
    </row>
    <row r="11" spans="1:10" ht="31.5" customHeight="1" x14ac:dyDescent="0.35">
      <c r="A11" s="4" t="s">
        <v>8</v>
      </c>
      <c r="B11" s="51" t="s">
        <v>65</v>
      </c>
      <c r="C11" s="51"/>
      <c r="D11" s="51"/>
      <c r="E11" s="51"/>
      <c r="F11" s="51"/>
      <c r="G11" s="51"/>
      <c r="H11" s="51"/>
      <c r="I11" s="51"/>
      <c r="J11" s="51"/>
    </row>
    <row r="12" spans="1:10" ht="27.75" customHeight="1" x14ac:dyDescent="0.35">
      <c r="A12" s="4" t="s">
        <v>9</v>
      </c>
      <c r="B12" s="51" t="s">
        <v>66</v>
      </c>
      <c r="C12" s="51"/>
      <c r="D12" s="51"/>
      <c r="E12" s="51"/>
      <c r="F12" s="51"/>
      <c r="G12" s="51"/>
      <c r="H12" s="51"/>
      <c r="I12" s="51"/>
      <c r="J12" s="51"/>
    </row>
    <row r="13" spans="1:10" ht="15.5" x14ac:dyDescent="0.35">
      <c r="A13" s="52" t="s">
        <v>10</v>
      </c>
      <c r="B13" s="53"/>
      <c r="C13" s="53"/>
      <c r="D13" s="53"/>
      <c r="E13" s="53"/>
      <c r="F13" s="53"/>
      <c r="G13" s="53"/>
      <c r="H13" s="53"/>
      <c r="I13" s="53"/>
      <c r="J13" s="54"/>
    </row>
    <row r="14" spans="1:10" x14ac:dyDescent="0.35">
      <c r="A14" s="4" t="s">
        <v>11</v>
      </c>
      <c r="B14" s="25">
        <v>4</v>
      </c>
      <c r="C14" s="55" t="str">
        <f>IFERROR(VLOOKUP(B14,'[1]Validacion datos'!A2:B5,2,FALSE),"")</f>
        <v>DESARROLLO SOSTENIBLE</v>
      </c>
      <c r="D14" s="55"/>
      <c r="E14" s="55"/>
      <c r="F14" s="55"/>
      <c r="G14" s="55"/>
      <c r="H14" s="55"/>
      <c r="I14" s="55"/>
      <c r="J14" s="55"/>
    </row>
    <row r="15" spans="1:10" x14ac:dyDescent="0.35">
      <c r="A15" s="4" t="s">
        <v>12</v>
      </c>
      <c r="B15" s="7">
        <v>4.3</v>
      </c>
      <c r="C15" s="55" t="str">
        <f>IFERROR(VLOOKUP(B15,'[1]Validacion datos'!A8:B26,2,FALSE),"")</f>
        <v>Adecuada adaptación al cambio climático</v>
      </c>
      <c r="D15" s="55"/>
      <c r="E15" s="55"/>
      <c r="F15" s="55"/>
      <c r="G15" s="55"/>
      <c r="H15" s="55"/>
      <c r="I15" s="55"/>
      <c r="J15" s="55"/>
    </row>
    <row r="16" spans="1:10" ht="25.5" customHeight="1" x14ac:dyDescent="0.35">
      <c r="A16" s="4" t="s">
        <v>13</v>
      </c>
      <c r="B16" s="8" t="s">
        <v>78</v>
      </c>
      <c r="C16" s="55" t="str">
        <f>IFERROR(VLOOKUP(B16,'[1]Validacion datos'!D8:E64,2,FALSE),"")</f>
        <v>Reducir la vulnerabilidad, avanzar en la adaptación a los efectos del cambio climático y contribuir a la mitigación de sus causas</v>
      </c>
      <c r="D16" s="55"/>
      <c r="E16" s="55"/>
      <c r="F16" s="55"/>
      <c r="G16" s="55"/>
      <c r="H16" s="55"/>
      <c r="I16" s="55"/>
      <c r="J16" s="55"/>
    </row>
    <row r="17" spans="1:10" ht="15.5" x14ac:dyDescent="0.35">
      <c r="A17" s="52" t="s">
        <v>14</v>
      </c>
      <c r="B17" s="53"/>
      <c r="C17" s="53"/>
      <c r="D17" s="53"/>
      <c r="E17" s="53"/>
      <c r="F17" s="53"/>
      <c r="G17" s="53"/>
      <c r="H17" s="53"/>
      <c r="I17" s="53"/>
      <c r="J17" s="54"/>
    </row>
    <row r="18" spans="1:10" x14ac:dyDescent="0.35">
      <c r="A18" s="4" t="s">
        <v>15</v>
      </c>
      <c r="B18" s="105" t="s">
        <v>68</v>
      </c>
      <c r="C18" s="105"/>
      <c r="D18" s="105"/>
      <c r="E18" s="105"/>
      <c r="F18" s="105"/>
      <c r="G18" s="105"/>
      <c r="H18" s="105"/>
      <c r="I18" s="105"/>
      <c r="J18" s="106"/>
    </row>
    <row r="19" spans="1:10" ht="30" customHeight="1" x14ac:dyDescent="0.35">
      <c r="A19" s="9" t="s">
        <v>16</v>
      </c>
      <c r="B19" s="96" t="s">
        <v>69</v>
      </c>
      <c r="C19" s="96"/>
      <c r="D19" s="96"/>
      <c r="E19" s="96"/>
      <c r="F19" s="96"/>
      <c r="G19" s="96"/>
      <c r="H19" s="96"/>
      <c r="I19" s="96"/>
      <c r="J19" s="97"/>
    </row>
    <row r="20" spans="1:10" x14ac:dyDescent="0.35">
      <c r="A20" s="9" t="s">
        <v>17</v>
      </c>
      <c r="B20" s="96" t="s">
        <v>70</v>
      </c>
      <c r="C20" s="96"/>
      <c r="D20" s="96"/>
      <c r="E20" s="96"/>
      <c r="F20" s="96"/>
      <c r="G20" s="96"/>
      <c r="H20" s="96"/>
      <c r="I20" s="96"/>
      <c r="J20" s="97"/>
    </row>
    <row r="21" spans="1:10" ht="32.5" customHeight="1" x14ac:dyDescent="0.35">
      <c r="A21" s="9" t="s">
        <v>38</v>
      </c>
      <c r="B21" s="96" t="s">
        <v>71</v>
      </c>
      <c r="C21" s="96"/>
      <c r="D21" s="96"/>
      <c r="E21" s="96"/>
      <c r="F21" s="96"/>
      <c r="G21" s="96"/>
      <c r="H21" s="96"/>
      <c r="I21" s="96"/>
      <c r="J21" s="97"/>
    </row>
    <row r="22" spans="1:10" ht="15.5" x14ac:dyDescent="0.35">
      <c r="A22" s="52" t="s">
        <v>18</v>
      </c>
      <c r="B22" s="53"/>
      <c r="C22" s="53"/>
      <c r="D22" s="53"/>
      <c r="E22" s="53"/>
      <c r="F22" s="53"/>
      <c r="G22" s="53"/>
      <c r="H22" s="53"/>
      <c r="I22" s="53"/>
      <c r="J22" s="54"/>
    </row>
    <row r="23" spans="1:10" ht="15.5" x14ac:dyDescent="0.35">
      <c r="A23" s="59" t="s">
        <v>19</v>
      </c>
      <c r="B23" s="60"/>
      <c r="C23" s="60"/>
      <c r="D23" s="60"/>
      <c r="E23" s="60"/>
      <c r="F23" s="60"/>
      <c r="G23" s="60"/>
      <c r="H23" s="60"/>
      <c r="I23" s="60"/>
      <c r="J23" s="61"/>
    </row>
    <row r="24" spans="1:10" ht="15" customHeight="1" x14ac:dyDescent="0.35">
      <c r="A24" s="98" t="s">
        <v>20</v>
      </c>
      <c r="B24" s="84"/>
      <c r="C24" s="81" t="s">
        <v>21</v>
      </c>
      <c r="D24" s="83"/>
      <c r="E24" s="83"/>
      <c r="F24" s="83" t="s">
        <v>22</v>
      </c>
      <c r="G24" s="83"/>
      <c r="H24" s="84"/>
      <c r="I24" s="81" t="s">
        <v>23</v>
      </c>
      <c r="J24" s="82"/>
    </row>
    <row r="25" spans="1:10" x14ac:dyDescent="0.35">
      <c r="A25" s="102">
        <v>25000000</v>
      </c>
      <c r="B25" s="80"/>
      <c r="C25" s="78" cm="1">
        <f t="array" ref="C25">+Tabla13[Financiera
(B)]</f>
        <v>26130553</v>
      </c>
      <c r="D25" s="79"/>
      <c r="E25" s="80"/>
      <c r="F25" s="78">
        <f>+SUM(Tabla13[Financiera 
 (F)])</f>
        <v>2553084.12</v>
      </c>
      <c r="G25" s="79"/>
      <c r="H25" s="80"/>
      <c r="I25" s="103">
        <f>+IF(F25&gt;0,F25/C25,0)</f>
        <v>9.7704940266667914E-2</v>
      </c>
      <c r="J25" s="104"/>
    </row>
    <row r="26" spans="1:10" ht="15.5" x14ac:dyDescent="0.35">
      <c r="A26" s="59" t="s">
        <v>24</v>
      </c>
      <c r="B26" s="60"/>
      <c r="C26" s="60"/>
      <c r="D26" s="60"/>
      <c r="E26" s="60"/>
      <c r="F26" s="60"/>
      <c r="G26" s="60"/>
      <c r="H26" s="60"/>
      <c r="I26" s="60"/>
      <c r="J26" s="61"/>
    </row>
    <row r="27" spans="1:10" x14ac:dyDescent="0.35">
      <c r="A27" s="5"/>
      <c r="B27"/>
      <c r="C27" s="75" t="s">
        <v>49</v>
      </c>
      <c r="D27" s="76"/>
      <c r="E27" s="75" t="s">
        <v>57</v>
      </c>
      <c r="F27" s="76"/>
      <c r="G27" s="75" t="s">
        <v>58</v>
      </c>
      <c r="H27" s="75"/>
      <c r="I27" s="75" t="s">
        <v>25</v>
      </c>
      <c r="J27" s="77"/>
    </row>
    <row r="28" spans="1:10" ht="39" x14ac:dyDescent="0.35">
      <c r="A28" s="10" t="s">
        <v>26</v>
      </c>
      <c r="B28" s="11" t="s">
        <v>27</v>
      </c>
      <c r="C28" s="11" t="s">
        <v>39</v>
      </c>
      <c r="D28" s="11" t="s">
        <v>40</v>
      </c>
      <c r="E28" s="11" t="s">
        <v>43</v>
      </c>
      <c r="F28" s="11" t="s">
        <v>44</v>
      </c>
      <c r="G28" s="11" t="s">
        <v>45</v>
      </c>
      <c r="H28" s="11" t="s">
        <v>46</v>
      </c>
      <c r="I28" s="11" t="s">
        <v>47</v>
      </c>
      <c r="J28" s="12" t="s">
        <v>48</v>
      </c>
    </row>
    <row r="29" spans="1:10" ht="78" customHeight="1" x14ac:dyDescent="0.35">
      <c r="A29" s="13" t="s">
        <v>79</v>
      </c>
      <c r="B29" s="14" t="s">
        <v>80</v>
      </c>
      <c r="C29" s="15">
        <v>12</v>
      </c>
      <c r="D29" s="16">
        <v>26130553</v>
      </c>
      <c r="E29" s="16">
        <v>3</v>
      </c>
      <c r="F29" s="16">
        <v>5226110.5999999996</v>
      </c>
      <c r="G29" s="17">
        <v>3</v>
      </c>
      <c r="H29" s="16">
        <v>2553084.12</v>
      </c>
      <c r="I29" s="18">
        <f>IF(G29&gt;0,G29/C29,0)</f>
        <v>0.25</v>
      </c>
      <c r="J29" s="19">
        <f>IF(H29&gt;0,H29/D29,0)</f>
        <v>9.7704940266667914E-2</v>
      </c>
    </row>
    <row r="30" spans="1:10" ht="18.75" customHeight="1" x14ac:dyDescent="0.35">
      <c r="A30" s="52" t="s">
        <v>28</v>
      </c>
      <c r="B30" s="53"/>
      <c r="C30" s="53"/>
      <c r="D30" s="53"/>
      <c r="E30" s="53"/>
      <c r="F30" s="53"/>
      <c r="G30" s="53"/>
      <c r="H30" s="53"/>
      <c r="I30" s="53"/>
      <c r="J30" s="54"/>
    </row>
    <row r="31" spans="1:10" ht="48.75" customHeight="1" x14ac:dyDescent="0.35">
      <c r="A31" s="59" t="s">
        <v>29</v>
      </c>
      <c r="B31" s="60"/>
      <c r="C31" s="60"/>
      <c r="D31" s="60"/>
      <c r="E31" s="60"/>
      <c r="F31" s="60"/>
      <c r="G31" s="60"/>
      <c r="H31" s="60"/>
      <c r="I31" s="60"/>
      <c r="J31" s="61"/>
    </row>
    <row r="32" spans="1:10" x14ac:dyDescent="0.35">
      <c r="A32" s="20" t="s">
        <v>30</v>
      </c>
      <c r="B32" s="96" t="str" cm="1">
        <f t="array" ref="B32">+Tabla13[Producto]</f>
        <v>7788-Operadores aéreos participan en el plan de reducción de CO2 mediante la implementación de un esquema de compensaciones de emisiones</v>
      </c>
      <c r="C32" s="96"/>
      <c r="D32" s="96"/>
      <c r="E32" s="96"/>
      <c r="F32" s="96"/>
      <c r="G32" s="96"/>
      <c r="H32" s="96"/>
      <c r="I32" s="96"/>
      <c r="J32" s="97"/>
    </row>
    <row r="33" spans="1:10" x14ac:dyDescent="0.35">
      <c r="A33" s="20" t="s">
        <v>31</v>
      </c>
      <c r="B33" s="96" t="s">
        <v>84</v>
      </c>
      <c r="C33" s="96"/>
      <c r="D33" s="96"/>
      <c r="E33" s="96"/>
      <c r="F33" s="96"/>
      <c r="G33" s="96"/>
      <c r="H33" s="96"/>
      <c r="I33" s="96"/>
      <c r="J33" s="97"/>
    </row>
    <row r="34" spans="1:10" x14ac:dyDescent="0.35">
      <c r="A34" s="20" t="s">
        <v>32</v>
      </c>
      <c r="B34" s="100" t="s">
        <v>81</v>
      </c>
      <c r="C34" s="100"/>
      <c r="D34" s="100"/>
      <c r="E34" s="100"/>
      <c r="F34" s="100"/>
      <c r="G34" s="100"/>
      <c r="H34" s="100"/>
      <c r="I34" s="100"/>
      <c r="J34" s="101"/>
    </row>
    <row r="35" spans="1:10" ht="198" customHeight="1" x14ac:dyDescent="0.35">
      <c r="A35" s="20" t="s">
        <v>33</v>
      </c>
      <c r="B35" s="100" t="s">
        <v>87</v>
      </c>
      <c r="C35" s="100"/>
      <c r="D35" s="100"/>
      <c r="E35" s="100"/>
      <c r="F35" s="100"/>
      <c r="G35" s="100"/>
      <c r="H35" s="100"/>
      <c r="I35" s="100"/>
      <c r="J35" s="101"/>
    </row>
    <row r="36" spans="1:10" ht="27.75" customHeight="1" x14ac:dyDescent="0.35">
      <c r="A36" s="52" t="s">
        <v>34</v>
      </c>
      <c r="B36" s="53"/>
      <c r="C36" s="53"/>
      <c r="D36" s="53"/>
      <c r="E36" s="53"/>
      <c r="F36" s="53"/>
      <c r="G36" s="53"/>
      <c r="H36" s="53"/>
      <c r="I36" s="53"/>
      <c r="J36" s="54"/>
    </row>
    <row r="37" spans="1:10" ht="15.5" x14ac:dyDescent="0.35">
      <c r="A37" s="89" t="s">
        <v>35</v>
      </c>
      <c r="B37" s="90"/>
      <c r="C37" s="90"/>
      <c r="D37" s="90"/>
      <c r="E37" s="90"/>
      <c r="F37" s="90"/>
      <c r="G37" s="90"/>
      <c r="H37" s="90"/>
      <c r="I37" s="90"/>
      <c r="J37" s="91"/>
    </row>
    <row r="38" spans="1:10" ht="30.75" customHeight="1" x14ac:dyDescent="0.35">
      <c r="A38" s="92" t="s">
        <v>41</v>
      </c>
      <c r="B38" s="93"/>
      <c r="C38" s="93"/>
      <c r="D38" s="93"/>
      <c r="E38" s="93"/>
      <c r="F38" s="93"/>
      <c r="G38" s="93"/>
      <c r="H38" s="93"/>
      <c r="I38" s="93"/>
      <c r="J38" s="94"/>
    </row>
    <row r="39" spans="1:10" x14ac:dyDescent="0.35">
      <c r="A39" s="26"/>
      <c r="B39" s="26"/>
      <c r="C39" s="26"/>
      <c r="D39" s="26"/>
      <c r="E39" s="26"/>
      <c r="F39" s="26"/>
      <c r="G39" s="26"/>
      <c r="H39" s="26"/>
      <c r="I39" s="26"/>
      <c r="J39" s="26"/>
    </row>
    <row r="40" spans="1:10" x14ac:dyDescent="0.35">
      <c r="A40" s="95" t="s">
        <v>42</v>
      </c>
      <c r="B40" s="95"/>
      <c r="C40" s="95"/>
      <c r="D40" s="95"/>
      <c r="E40" s="95"/>
      <c r="F40" s="95"/>
      <c r="G40" s="95"/>
      <c r="H40" s="95"/>
      <c r="I40" s="95"/>
      <c r="J40" s="95"/>
    </row>
    <row r="41" spans="1:10" x14ac:dyDescent="0.35">
      <c r="A41" s="39"/>
      <c r="B41" s="39"/>
      <c r="C41" s="39"/>
      <c r="D41" s="39"/>
      <c r="E41" s="39"/>
      <c r="F41" s="39"/>
      <c r="G41" s="39"/>
      <c r="H41" s="39"/>
      <c r="I41" s="39"/>
      <c r="J41" s="39"/>
    </row>
    <row r="42" spans="1:10" x14ac:dyDescent="0.35">
      <c r="A42" s="29" t="s">
        <v>51</v>
      </c>
      <c r="B42" s="30">
        <f>+A25</f>
        <v>25000000</v>
      </c>
      <c r="C42" s="39"/>
      <c r="D42" s="39"/>
      <c r="E42" s="39"/>
      <c r="F42" s="39"/>
      <c r="G42"/>
      <c r="H42" s="39"/>
      <c r="I42" s="39"/>
      <c r="J42" s="39"/>
    </row>
    <row r="43" spans="1:10" x14ac:dyDescent="0.35">
      <c r="A43" s="29" t="s">
        <v>52</v>
      </c>
      <c r="B43" s="30">
        <f>+C25</f>
        <v>26130553</v>
      </c>
      <c r="I43"/>
    </row>
    <row r="44" spans="1:10" x14ac:dyDescent="0.35">
      <c r="A44" s="29" t="s">
        <v>54</v>
      </c>
      <c r="B44" s="30">
        <f>+F25</f>
        <v>2553084.12</v>
      </c>
      <c r="G44" s="44"/>
      <c r="H44" s="44"/>
      <c r="I44" s="44"/>
      <c r="J44" s="44"/>
    </row>
    <row r="45" spans="1:10" x14ac:dyDescent="0.35">
      <c r="G45" s="99"/>
      <c r="H45" s="99"/>
      <c r="I45" s="99"/>
      <c r="J45" s="99"/>
    </row>
  </sheetData>
  <mergeCells count="50">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1:J31"/>
    <mergeCell ref="B32:J32"/>
    <mergeCell ref="B33:J33"/>
    <mergeCell ref="B34:J34"/>
    <mergeCell ref="B35:J35"/>
    <mergeCell ref="G45:J45"/>
    <mergeCell ref="A36:J36"/>
    <mergeCell ref="A37:J37"/>
    <mergeCell ref="A38:J38"/>
    <mergeCell ref="A40:J40"/>
    <mergeCell ref="G44:J44"/>
  </mergeCells>
  <dataValidations count="16">
    <dataValidation allowBlank="1" showInputMessage="1" showErrorMessage="1" prompt="Nombre de cada producto" sqref="A28:A29" xr:uid="{00000000-0002-0000-0100-000000000000}"/>
    <dataValidation allowBlank="1" showInputMessage="1" showErrorMessage="1" prompt="Nombre del indicador" sqref="B28:B29" xr:uid="{00000000-0002-0000-0100-000001000000}"/>
    <dataValidation allowBlank="1" showInputMessage="1" showErrorMessage="1" prompt="Meta alcanzada en el trimestre" sqref="G28:G29" xr:uid="{00000000-0002-0000-0100-000002000000}"/>
    <dataValidation allowBlank="1" showInputMessage="1" showErrorMessage="1" prompt="Monto ejecutado en el trimestre" sqref="H28:H29" xr:uid="{00000000-0002-0000-0100-000003000000}"/>
    <dataValidation allowBlank="1" sqref="A8" xr:uid="{00000000-0002-0000-0100-000004000000}"/>
    <dataValidation allowBlank="1" showInputMessage="1" prompt="Nombre del capítulo" sqref="B8:J10" xr:uid="{00000000-0002-0000-0100-000005000000}"/>
    <dataValidation allowBlank="1" showInputMessage="1" showErrorMessage="1" prompt="¿A quién va dirigido el programa?, ¿qué característica tiene esta población que requiere ser beneficiada?" sqref="B20:J20" xr:uid="{00000000-0002-0000-0100-000006000000}"/>
    <dataValidation allowBlank="1" showInputMessage="1" showErrorMessage="1" prompt="Nombre del producto" sqref="B32:J32" xr:uid="{00000000-0002-0000-0100-000007000000}"/>
    <dataValidation allowBlank="1" showInputMessage="1" showErrorMessage="1" prompt="¿En qué consiste el producto? su objetivo" sqref="B33:J33" xr:uid="{00000000-0002-0000-0100-000008000000}"/>
    <dataValidation allowBlank="1" showInputMessage="1" showErrorMessage="1" prompt="1. Describir lo plasmado en el presupuesto_x000a_2. Describir lo alcanzado en términos financieros y de producción " sqref="B34:J34" xr:uid="{00000000-0002-0000-0100-000009000000}"/>
    <dataValidation allowBlank="1" showInputMessage="1" showErrorMessage="1" prompt="De existir desvío, explicar razones." sqref="B35:J35" xr:uid="{00000000-0002-0000-0100-00000A000000}"/>
    <dataValidation allowBlank="1" showInputMessage="1" showErrorMessage="1" prompt="Oportunidades de mejora identificadas" sqref="A38:J39" xr:uid="{00000000-0002-0000-0100-00000B000000}"/>
    <dataValidation allowBlank="1" showInputMessage="1" showErrorMessage="1" prompt="Presupuesto del programa" sqref="A25:C25 F25" xr:uid="{00000000-0002-0000-0100-00000C000000}"/>
    <dataValidation allowBlank="1" showInputMessage="1" showErrorMessage="1" prompt="¿En qué consiste el programa?" sqref="B19:J19" xr:uid="{00000000-0002-0000-0100-00000D000000}"/>
    <dataValidation allowBlank="1" showInputMessage="1" showErrorMessage="1" prompt="Meta anual del indicador" sqref="E28 C28:C29" xr:uid="{00000000-0002-0000-0100-00000E000000}"/>
    <dataValidation allowBlank="1" showInputMessage="1" showErrorMessage="1" prompt="Monto presupuestado para el producto" sqref="F28 E29:F29 D28:D29" xr:uid="{00000000-0002-0000-0100-00000F000000}"/>
  </dataValidations>
  <pageMargins left="0.7" right="0.7" top="0.75" bottom="0.75" header="0.3" footer="0.3"/>
  <pageSetup scale="61"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164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10.81640625" style="6"/>
  </cols>
  <sheetData>
    <row r="1" spans="1:11" ht="21.5" thickBot="1" x14ac:dyDescent="0.4">
      <c r="A1" s="21"/>
      <c r="B1" s="62" t="s">
        <v>59</v>
      </c>
      <c r="C1" s="63"/>
      <c r="D1" s="63"/>
      <c r="E1" s="63"/>
      <c r="F1" s="63"/>
      <c r="G1" s="63"/>
      <c r="H1" s="63"/>
      <c r="I1" s="63"/>
      <c r="J1" s="64"/>
      <c r="K1" s="1"/>
    </row>
    <row r="2" spans="1:11" ht="21.5" thickBot="1" x14ac:dyDescent="0.4">
      <c r="A2" s="22"/>
      <c r="B2" s="65" t="s">
        <v>0</v>
      </c>
      <c r="C2" s="66"/>
      <c r="D2" s="65" t="s">
        <v>1</v>
      </c>
      <c r="E2" s="66"/>
      <c r="F2" s="66"/>
      <c r="G2" s="66"/>
      <c r="H2" s="67"/>
      <c r="I2" s="2" t="s">
        <v>2</v>
      </c>
      <c r="J2" s="3" t="s">
        <v>3</v>
      </c>
      <c r="K2" s="1"/>
    </row>
    <row r="3" spans="1:11" ht="20.25" customHeight="1" thickBot="1" x14ac:dyDescent="0.4">
      <c r="A3" s="23"/>
      <c r="B3" s="68" t="s">
        <v>4</v>
      </c>
      <c r="C3" s="69"/>
      <c r="D3" s="68"/>
      <c r="E3" s="69"/>
      <c r="F3" s="69"/>
      <c r="G3" s="69"/>
      <c r="H3" s="70"/>
      <c r="I3" s="27"/>
      <c r="J3" s="28"/>
      <c r="K3" s="1"/>
    </row>
    <row r="4" spans="1:11" ht="9" customHeight="1" x14ac:dyDescent="0.35">
      <c r="A4" s="71"/>
      <c r="B4" s="72"/>
      <c r="C4" s="72"/>
      <c r="D4" s="73"/>
      <c r="E4" s="73"/>
      <c r="F4" s="73"/>
      <c r="G4" s="73"/>
      <c r="H4" s="73"/>
      <c r="I4" s="72"/>
      <c r="J4" s="74"/>
      <c r="K4" s="1"/>
    </row>
    <row r="5" spans="1:11" ht="3" customHeight="1" x14ac:dyDescent="0.35">
      <c r="A5" s="56"/>
      <c r="B5" s="57"/>
      <c r="C5" s="57"/>
      <c r="D5" s="57"/>
      <c r="E5" s="57"/>
      <c r="F5" s="57"/>
      <c r="G5" s="57"/>
      <c r="H5" s="57"/>
      <c r="I5" s="57"/>
      <c r="J5" s="58"/>
      <c r="K5" s="1"/>
    </row>
    <row r="6" spans="1:11" ht="15.5" x14ac:dyDescent="0.35">
      <c r="A6" s="52" t="s">
        <v>5</v>
      </c>
      <c r="B6" s="53"/>
      <c r="C6" s="53"/>
      <c r="D6" s="53"/>
      <c r="E6" s="53"/>
      <c r="F6" s="53"/>
      <c r="G6" s="53"/>
      <c r="H6" s="53"/>
      <c r="I6" s="53"/>
      <c r="J6" s="54"/>
      <c r="K6" s="1"/>
    </row>
    <row r="7" spans="1:11" ht="15.5" x14ac:dyDescent="0.35">
      <c r="A7" s="59" t="s">
        <v>6</v>
      </c>
      <c r="B7" s="60"/>
      <c r="C7" s="60"/>
      <c r="D7" s="60"/>
      <c r="E7" s="60"/>
      <c r="F7" s="60"/>
      <c r="G7" s="60"/>
      <c r="H7" s="60"/>
      <c r="I7" s="60"/>
      <c r="J7" s="61"/>
      <c r="K7" s="1"/>
    </row>
    <row r="8" spans="1:11" x14ac:dyDescent="0.35">
      <c r="A8" s="4" t="s">
        <v>7</v>
      </c>
      <c r="B8" s="50" t="s">
        <v>62</v>
      </c>
      <c r="C8" s="50"/>
      <c r="D8" s="50"/>
      <c r="E8" s="50"/>
      <c r="F8" s="50"/>
      <c r="G8" s="50"/>
      <c r="H8" s="50"/>
      <c r="I8" s="50"/>
      <c r="J8" s="50"/>
      <c r="K8" s="1"/>
    </row>
    <row r="9" spans="1:11" ht="15" customHeight="1" x14ac:dyDescent="0.35">
      <c r="A9" s="24" t="s">
        <v>36</v>
      </c>
      <c r="B9" s="50" t="s">
        <v>63</v>
      </c>
      <c r="C9" s="50"/>
      <c r="D9" s="50"/>
      <c r="E9" s="50"/>
      <c r="F9" s="50"/>
      <c r="G9" s="50"/>
      <c r="H9" s="50"/>
      <c r="I9" s="50"/>
      <c r="J9" s="50"/>
      <c r="K9" s="1"/>
    </row>
    <row r="10" spans="1:11" x14ac:dyDescent="0.35">
      <c r="A10" s="24" t="s">
        <v>37</v>
      </c>
      <c r="B10" s="50" t="s">
        <v>64</v>
      </c>
      <c r="C10" s="50"/>
      <c r="D10" s="50"/>
      <c r="E10" s="50"/>
      <c r="F10" s="50"/>
      <c r="G10" s="50"/>
      <c r="H10" s="50"/>
      <c r="I10" s="50"/>
      <c r="J10" s="50"/>
      <c r="K10" s="1"/>
    </row>
    <row r="11" spans="1:11" ht="31.5" customHeight="1" x14ac:dyDescent="0.35">
      <c r="A11" s="4" t="s">
        <v>8</v>
      </c>
      <c r="B11" s="51" t="s">
        <v>65</v>
      </c>
      <c r="C11" s="51"/>
      <c r="D11" s="51"/>
      <c r="E11" s="51"/>
      <c r="F11" s="51"/>
      <c r="G11" s="51"/>
      <c r="H11" s="51"/>
      <c r="I11" s="51"/>
      <c r="J11" s="51"/>
    </row>
    <row r="12" spans="1:11" ht="27.75" customHeight="1" x14ac:dyDescent="0.35">
      <c r="A12" s="4" t="s">
        <v>9</v>
      </c>
      <c r="B12" s="51" t="s">
        <v>66</v>
      </c>
      <c r="C12" s="51"/>
      <c r="D12" s="51"/>
      <c r="E12" s="51"/>
      <c r="F12" s="51"/>
      <c r="G12" s="51"/>
      <c r="H12" s="51"/>
      <c r="I12" s="51"/>
      <c r="J12" s="51"/>
    </row>
    <row r="13" spans="1:11" ht="15.5" x14ac:dyDescent="0.35">
      <c r="A13" s="52" t="s">
        <v>10</v>
      </c>
      <c r="B13" s="53"/>
      <c r="C13" s="53"/>
      <c r="D13" s="53"/>
      <c r="E13" s="53"/>
      <c r="F13" s="53"/>
      <c r="G13" s="53"/>
      <c r="H13" s="53"/>
      <c r="I13" s="53"/>
      <c r="J13" s="54"/>
    </row>
    <row r="14" spans="1:11" x14ac:dyDescent="0.35">
      <c r="A14" s="4" t="s">
        <v>11</v>
      </c>
      <c r="B14" s="25">
        <v>3</v>
      </c>
      <c r="C14" s="55" t="str">
        <f>IFERROR(VLOOKUP(B14,'[1]Validacion datos'!A2:B5,2,FALSE),"")</f>
        <v>DESARROLLO PRODUCTIVO</v>
      </c>
      <c r="D14" s="55"/>
      <c r="E14" s="55"/>
      <c r="F14" s="55"/>
      <c r="G14" s="55"/>
      <c r="H14" s="55"/>
      <c r="I14" s="55"/>
      <c r="J14" s="55"/>
    </row>
    <row r="15" spans="1:11" x14ac:dyDescent="0.35">
      <c r="A15" s="4" t="s">
        <v>12</v>
      </c>
      <c r="B15" s="7">
        <v>3.3</v>
      </c>
      <c r="C15" s="55" t="str">
        <f>IFERROR(VLOOKUP(B15,'[1]Validacion datos'!A8:B26,2,FALSE),"")</f>
        <v>Competitividad e innovavión en un ambiente favorable a la cooperación y la responsabilidad social</v>
      </c>
      <c r="D15" s="55"/>
      <c r="E15" s="55"/>
      <c r="F15" s="55"/>
      <c r="G15" s="55"/>
      <c r="H15" s="55"/>
      <c r="I15" s="55"/>
      <c r="J15" s="55"/>
    </row>
    <row r="16" spans="1:11" ht="25.5" customHeight="1" x14ac:dyDescent="0.35">
      <c r="A16" s="4" t="s">
        <v>13</v>
      </c>
      <c r="B16" s="8" t="s">
        <v>67</v>
      </c>
      <c r="C16" s="55"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5"/>
      <c r="E16" s="55"/>
      <c r="F16" s="55"/>
      <c r="G16" s="55"/>
      <c r="H16" s="55"/>
      <c r="I16" s="55"/>
      <c r="J16" s="55"/>
    </row>
    <row r="17" spans="1:11" ht="15.5" x14ac:dyDescent="0.35">
      <c r="A17" s="52" t="s">
        <v>14</v>
      </c>
      <c r="B17" s="53"/>
      <c r="C17" s="53"/>
      <c r="D17" s="53"/>
      <c r="E17" s="53"/>
      <c r="F17" s="53"/>
      <c r="G17" s="53"/>
      <c r="H17" s="53"/>
      <c r="I17" s="53"/>
      <c r="J17" s="54"/>
    </row>
    <row r="18" spans="1:11" x14ac:dyDescent="0.35">
      <c r="A18" s="4" t="s">
        <v>15</v>
      </c>
      <c r="B18" s="96" t="s">
        <v>68</v>
      </c>
      <c r="C18" s="96"/>
      <c r="D18" s="96"/>
      <c r="E18" s="96"/>
      <c r="F18" s="96"/>
      <c r="G18" s="96"/>
      <c r="H18" s="96"/>
      <c r="I18" s="96"/>
      <c r="J18" s="97"/>
    </row>
    <row r="19" spans="1:11" ht="30" customHeight="1" x14ac:dyDescent="0.35">
      <c r="A19" s="9" t="s">
        <v>16</v>
      </c>
      <c r="B19" s="96" t="s">
        <v>69</v>
      </c>
      <c r="C19" s="96"/>
      <c r="D19" s="96"/>
      <c r="E19" s="96"/>
      <c r="F19" s="96"/>
      <c r="G19" s="96"/>
      <c r="H19" s="96"/>
      <c r="I19" s="96"/>
      <c r="J19" s="97"/>
    </row>
    <row r="20" spans="1:11" x14ac:dyDescent="0.35">
      <c r="A20" s="9" t="s">
        <v>17</v>
      </c>
      <c r="B20" s="96" t="s">
        <v>70</v>
      </c>
      <c r="C20" s="96"/>
      <c r="D20" s="96"/>
      <c r="E20" s="96"/>
      <c r="F20" s="96"/>
      <c r="G20" s="96"/>
      <c r="H20" s="96"/>
      <c r="I20" s="96"/>
      <c r="J20" s="97"/>
    </row>
    <row r="21" spans="1:11" ht="32.5" customHeight="1" x14ac:dyDescent="0.35">
      <c r="A21" s="9" t="s">
        <v>38</v>
      </c>
      <c r="B21" s="96" t="s">
        <v>71</v>
      </c>
      <c r="C21" s="96"/>
      <c r="D21" s="96"/>
      <c r="E21" s="96"/>
      <c r="F21" s="96"/>
      <c r="G21" s="96"/>
      <c r="H21" s="96"/>
      <c r="I21" s="96"/>
      <c r="J21" s="97"/>
      <c r="K21" s="1"/>
    </row>
    <row r="22" spans="1:11" ht="15.5" x14ac:dyDescent="0.35">
      <c r="A22" s="52" t="s">
        <v>18</v>
      </c>
      <c r="B22" s="53"/>
      <c r="C22" s="53"/>
      <c r="D22" s="53"/>
      <c r="E22" s="53"/>
      <c r="F22" s="53"/>
      <c r="G22" s="53"/>
      <c r="H22" s="53"/>
      <c r="I22" s="53"/>
      <c r="J22" s="54"/>
    </row>
    <row r="23" spans="1:11" ht="15.5" x14ac:dyDescent="0.35">
      <c r="A23" s="59" t="s">
        <v>19</v>
      </c>
      <c r="B23" s="60"/>
      <c r="C23" s="60"/>
      <c r="D23" s="60"/>
      <c r="E23" s="60"/>
      <c r="F23" s="60"/>
      <c r="G23" s="60"/>
      <c r="H23" s="60"/>
      <c r="I23" s="60"/>
      <c r="J23" s="61"/>
      <c r="K23" s="1"/>
    </row>
    <row r="24" spans="1:11" ht="15" customHeight="1" x14ac:dyDescent="0.35">
      <c r="A24" s="98" t="s">
        <v>20</v>
      </c>
      <c r="B24" s="84"/>
      <c r="C24" s="81" t="s">
        <v>21</v>
      </c>
      <c r="D24" s="83"/>
      <c r="E24" s="83"/>
      <c r="F24" s="83" t="s">
        <v>22</v>
      </c>
      <c r="G24" s="83"/>
      <c r="H24" s="84"/>
      <c r="I24" s="81" t="s">
        <v>23</v>
      </c>
      <c r="J24" s="82"/>
    </row>
    <row r="25" spans="1:11" x14ac:dyDescent="0.35">
      <c r="A25" s="85">
        <v>253456268</v>
      </c>
      <c r="B25" s="86"/>
      <c r="C25" s="78">
        <v>333372759</v>
      </c>
      <c r="D25" s="79"/>
      <c r="E25" s="80"/>
      <c r="F25" s="78">
        <v>300848693.76999998</v>
      </c>
      <c r="G25" s="79"/>
      <c r="H25" s="80"/>
      <c r="I25" s="87">
        <f>+IF(F25&gt;0,F25/C25,0)</f>
        <v>0.9024393434917698</v>
      </c>
      <c r="J25" s="88"/>
    </row>
    <row r="26" spans="1:11" ht="15.5" x14ac:dyDescent="0.35">
      <c r="A26" s="59" t="s">
        <v>24</v>
      </c>
      <c r="B26" s="60"/>
      <c r="C26" s="60"/>
      <c r="D26" s="60"/>
      <c r="E26" s="60"/>
      <c r="F26" s="60"/>
      <c r="G26" s="60"/>
      <c r="H26" s="60"/>
      <c r="I26" s="60"/>
      <c r="J26" s="61"/>
      <c r="K26" s="1"/>
    </row>
    <row r="27" spans="1:11" x14ac:dyDescent="0.35">
      <c r="A27" s="5"/>
      <c r="B27"/>
      <c r="C27" s="75" t="s">
        <v>49</v>
      </c>
      <c r="D27" s="76"/>
      <c r="E27" s="75" t="s">
        <v>57</v>
      </c>
      <c r="F27" s="76"/>
      <c r="G27" s="75" t="s">
        <v>58</v>
      </c>
      <c r="H27" s="75"/>
      <c r="I27" s="75" t="s">
        <v>25</v>
      </c>
      <c r="J27" s="77"/>
    </row>
    <row r="28" spans="1:11" ht="39" x14ac:dyDescent="0.35">
      <c r="A28" s="10" t="s">
        <v>26</v>
      </c>
      <c r="B28" s="11" t="s">
        <v>27</v>
      </c>
      <c r="C28" s="11" t="s">
        <v>39</v>
      </c>
      <c r="D28" s="11" t="s">
        <v>40</v>
      </c>
      <c r="E28" s="11" t="s">
        <v>43</v>
      </c>
      <c r="F28" s="11" t="s">
        <v>44</v>
      </c>
      <c r="G28" s="11" t="s">
        <v>45</v>
      </c>
      <c r="H28" s="11" t="s">
        <v>46</v>
      </c>
      <c r="I28" s="11" t="s">
        <v>47</v>
      </c>
      <c r="J28" s="12" t="s">
        <v>48</v>
      </c>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5">
      <c r="A32" s="52" t="s">
        <v>28</v>
      </c>
      <c r="B32" s="53"/>
      <c r="C32" s="53"/>
      <c r="D32" s="53"/>
      <c r="E32" s="53"/>
      <c r="F32" s="53"/>
      <c r="G32" s="53"/>
      <c r="H32" s="53"/>
      <c r="I32" s="53"/>
      <c r="J32" s="54"/>
    </row>
    <row r="33" spans="1:11" ht="48.75" customHeight="1" x14ac:dyDescent="0.35">
      <c r="A33" s="59" t="s">
        <v>29</v>
      </c>
      <c r="B33" s="60"/>
      <c r="C33" s="60"/>
      <c r="D33" s="60"/>
      <c r="E33" s="60"/>
      <c r="F33" s="60"/>
      <c r="G33" s="60"/>
      <c r="H33" s="60"/>
      <c r="I33" s="60"/>
      <c r="J33" s="61"/>
    </row>
    <row r="34" spans="1:11" ht="64.5" customHeight="1" x14ac:dyDescent="0.35">
      <c r="A34" s="20" t="s">
        <v>30</v>
      </c>
      <c r="B34" s="100" t="s">
        <v>50</v>
      </c>
      <c r="C34" s="100"/>
      <c r="D34" s="100"/>
      <c r="E34" s="100"/>
      <c r="F34" s="100"/>
      <c r="G34" s="100"/>
      <c r="H34" s="100"/>
      <c r="I34" s="100"/>
      <c r="J34" s="101"/>
    </row>
    <row r="35" spans="1:11" ht="90" customHeight="1" x14ac:dyDescent="0.35">
      <c r="A35" s="20" t="s">
        <v>31</v>
      </c>
      <c r="B35" s="100" t="s">
        <v>56</v>
      </c>
      <c r="C35" s="100"/>
      <c r="D35" s="100"/>
      <c r="E35" s="100"/>
      <c r="F35" s="100"/>
      <c r="G35" s="100"/>
      <c r="H35" s="100"/>
      <c r="I35" s="100"/>
      <c r="J35" s="101"/>
    </row>
    <row r="36" spans="1:11" x14ac:dyDescent="0.35">
      <c r="A36" s="20" t="s">
        <v>32</v>
      </c>
      <c r="B36" s="100" t="s">
        <v>60</v>
      </c>
      <c r="C36" s="100"/>
      <c r="D36" s="100"/>
      <c r="E36" s="100"/>
      <c r="F36" s="100"/>
      <c r="G36" s="100"/>
      <c r="H36" s="100"/>
      <c r="I36" s="100"/>
      <c r="J36" s="101"/>
    </row>
    <row r="37" spans="1:11" ht="29" x14ac:dyDescent="0.35">
      <c r="A37" s="20" t="s">
        <v>33</v>
      </c>
      <c r="B37" s="107" t="s">
        <v>61</v>
      </c>
      <c r="C37" s="107"/>
      <c r="D37" s="107"/>
      <c r="E37" s="107"/>
      <c r="F37" s="107"/>
      <c r="G37" s="107"/>
      <c r="H37" s="107"/>
      <c r="I37" s="107"/>
      <c r="J37" s="108"/>
      <c r="K37" s="1"/>
    </row>
    <row r="38" spans="1:11" ht="27.75" customHeight="1" x14ac:dyDescent="0.35">
      <c r="A38" s="52" t="s">
        <v>34</v>
      </c>
      <c r="B38" s="53"/>
      <c r="C38" s="53"/>
      <c r="D38" s="53"/>
      <c r="E38" s="53"/>
      <c r="F38" s="53"/>
      <c r="G38" s="53"/>
      <c r="H38" s="53"/>
      <c r="I38" s="53"/>
      <c r="J38" s="54"/>
    </row>
    <row r="39" spans="1:11" ht="15.5" x14ac:dyDescent="0.35">
      <c r="A39" s="89" t="s">
        <v>35</v>
      </c>
      <c r="B39" s="90"/>
      <c r="C39" s="90"/>
      <c r="D39" s="90"/>
      <c r="E39" s="90"/>
      <c r="F39" s="90"/>
      <c r="G39" s="90"/>
      <c r="H39" s="90"/>
      <c r="I39" s="90"/>
      <c r="J39" s="91"/>
    </row>
    <row r="40" spans="1:11" ht="30.75" customHeight="1" x14ac:dyDescent="0.35">
      <c r="A40" s="92" t="s">
        <v>41</v>
      </c>
      <c r="B40" s="93"/>
      <c r="C40" s="93"/>
      <c r="D40" s="93"/>
      <c r="E40" s="93"/>
      <c r="F40" s="93"/>
      <c r="G40" s="93"/>
      <c r="H40" s="93"/>
      <c r="I40" s="93"/>
      <c r="J40" s="94"/>
    </row>
    <row r="41" spans="1:11" x14ac:dyDescent="0.35">
      <c r="A41" s="26"/>
      <c r="B41" s="26"/>
      <c r="C41" s="26"/>
      <c r="D41" s="26"/>
      <c r="E41" s="26"/>
      <c r="F41" s="26"/>
      <c r="G41" s="26"/>
      <c r="H41" s="26"/>
      <c r="I41" s="26"/>
      <c r="J41" s="26"/>
    </row>
    <row r="42" spans="1:11" x14ac:dyDescent="0.35">
      <c r="A42" s="95" t="s">
        <v>42</v>
      </c>
      <c r="B42" s="95"/>
      <c r="C42" s="95"/>
      <c r="D42" s="95"/>
      <c r="E42" s="95"/>
      <c r="F42" s="95"/>
      <c r="G42" s="95"/>
      <c r="H42" s="95"/>
      <c r="I42" s="95"/>
      <c r="J42" s="95"/>
    </row>
    <row r="44" spans="1:11" ht="15" thickBot="1" x14ac:dyDescent="0.4">
      <c r="A44" s="29" t="s">
        <v>51</v>
      </c>
      <c r="B44" s="30">
        <v>253456268</v>
      </c>
      <c r="G44" s="109"/>
      <c r="H44" s="109"/>
      <c r="I44" s="109"/>
    </row>
    <row r="45" spans="1:11" x14ac:dyDescent="0.35">
      <c r="A45" s="29" t="s">
        <v>52</v>
      </c>
      <c r="B45" s="30">
        <v>333372759</v>
      </c>
      <c r="G45" s="110" t="s">
        <v>53</v>
      </c>
      <c r="H45" s="110"/>
      <c r="I45" s="110"/>
    </row>
    <row r="46" spans="1:11" x14ac:dyDescent="0.35">
      <c r="A46" s="29" t="s">
        <v>54</v>
      </c>
      <c r="B46" s="30">
        <v>321229381.91000003</v>
      </c>
      <c r="G46" s="99" t="s">
        <v>55</v>
      </c>
      <c r="H46" s="99"/>
      <c r="I46" s="99"/>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xr:uid="{00000000-0002-0000-0200-000000000000}"/>
    <dataValidation allowBlank="1" showInputMessage="1" showErrorMessage="1" prompt="Nombre del indicador" sqref="B28:B31" xr:uid="{00000000-0002-0000-0200-000001000000}"/>
    <dataValidation allowBlank="1" showInputMessage="1" showErrorMessage="1" prompt="Meta alcanzada en el trimestre" sqref="G28:G31" xr:uid="{00000000-0002-0000-0200-000002000000}"/>
    <dataValidation allowBlank="1" showInputMessage="1" showErrorMessage="1" prompt="Monto ejecutado en el trimestre" sqref="H28:H31" xr:uid="{00000000-0002-0000-0200-000003000000}"/>
    <dataValidation allowBlank="1" sqref="A8" xr:uid="{00000000-0002-0000-0200-000004000000}"/>
    <dataValidation allowBlank="1" showInputMessage="1" prompt="Nombre del capítulo" sqref="B8:J10" xr:uid="{00000000-0002-0000-0200-000005000000}"/>
    <dataValidation allowBlank="1" showInputMessage="1" showErrorMessage="1" prompt="¿A quién va dirigido el programa?, ¿qué característica tiene esta población que requiere ser beneficiada?" sqref="B20:J20" xr:uid="{00000000-0002-0000-0200-000006000000}"/>
    <dataValidation allowBlank="1" showInputMessage="1" showErrorMessage="1" prompt="Nombre del producto" sqref="B34:J34" xr:uid="{00000000-0002-0000-0200-000007000000}"/>
    <dataValidation allowBlank="1" showInputMessage="1" showErrorMessage="1" prompt="¿En qué consiste el producto? su objetivo" sqref="B35:J35" xr:uid="{00000000-0002-0000-0200-000008000000}"/>
    <dataValidation allowBlank="1" showInputMessage="1" showErrorMessage="1" prompt="1. Describir lo plasmado en el presupuesto_x000a_2. Describir lo alcanzado en términos financieros y de producción " sqref="B36:J36" xr:uid="{00000000-0002-0000-0200-000009000000}"/>
    <dataValidation allowBlank="1" showInputMessage="1" showErrorMessage="1" prompt="De existir desvío, explicar razones." sqref="B37:J37" xr:uid="{00000000-0002-0000-0200-00000A000000}"/>
    <dataValidation allowBlank="1" showInputMessage="1" showErrorMessage="1" prompt="Oportunidades de mejora identificadas" sqref="A40:J41" xr:uid="{00000000-0002-0000-0200-00000B000000}"/>
    <dataValidation allowBlank="1" showInputMessage="1" showErrorMessage="1" prompt="Presupuesto del programa" sqref="A25:C25 F25" xr:uid="{00000000-0002-0000-0200-00000C000000}"/>
    <dataValidation allowBlank="1" showInputMessage="1" showErrorMessage="1" prompt="¿En qué consiste el programa?" sqref="B19:J19" xr:uid="{00000000-0002-0000-0200-00000D000000}"/>
    <dataValidation allowBlank="1" showInputMessage="1" showErrorMessage="1" prompt="Meta anual del indicador" sqref="E28 C28:C31" xr:uid="{00000000-0002-0000-0200-00000E000000}"/>
    <dataValidation allowBlank="1" showInputMessage="1" showErrorMessage="1" prompt="Monto presupuestado para el producto" sqref="F28 E29:F31 D28:D31" xr:uid="{00000000-0002-0000-0200-00000F000000}"/>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Hansel Yoel Castillo Franco</cp:lastModifiedBy>
  <cp:lastPrinted>2024-10-16T16:08:36Z</cp:lastPrinted>
  <dcterms:created xsi:type="dcterms:W3CDTF">2021-03-22T15:50:10Z</dcterms:created>
  <dcterms:modified xsi:type="dcterms:W3CDTF">2024-10-16T16:10:28Z</dcterms:modified>
</cp:coreProperties>
</file>