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Agosto 2024" sheetId="3" r:id="rId1"/>
  </sheets>
  <definedNames>
    <definedName name="_xlnm.Print_Area" localSheetId="0">'Agosto 2024'!$A$1:$S$120</definedName>
    <definedName name="_xlnm.Print_Titles" localSheetId="0">'Agosto 2024'!$3:$4</definedName>
  </definedNames>
  <calcPr calcId="144525"/>
</workbook>
</file>

<file path=xl/calcChain.xml><?xml version="1.0" encoding="utf-8"?>
<calcChain xmlns="http://schemas.openxmlformats.org/spreadsheetml/2006/main"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8" i="3" l="1"/>
  <c r="F17" i="3"/>
  <c r="F9" i="3"/>
  <c r="J1" i="3" s="1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48" i="3" l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F26" i="3"/>
  <c r="F6" i="3"/>
  <c r="F38" i="3"/>
  <c r="D6" i="3"/>
  <c r="D88" i="3" s="1"/>
  <c r="S58" i="3"/>
  <c r="S26" i="3"/>
  <c r="S38" i="3"/>
  <c r="S14" i="3"/>
  <c r="G88" i="3"/>
  <c r="G105" i="3" s="1"/>
  <c r="D105" i="3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F88" i="3" l="1"/>
  <c r="F105" i="3" s="1"/>
  <c r="S88" i="3"/>
  <c r="S105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<sst xmlns="http://schemas.openxmlformats.org/spreadsheetml/2006/main" count="175" uniqueCount="175">
  <si>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</si>
  <si>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</si>
  <si>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</si>
  <si>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</si>
  <si>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</si>
  <si>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</si>
  <si>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</si>
  <si>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</si>
  <si>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</si>
  <si>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</si>
  <si>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</si>
  <si>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</si>
  <si>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</si>
  <si>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</si>
  <si>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</si>
  <si>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</si>
  <si>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</si>
  <si>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</si>
  <si>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</si>
  <si>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</si>
  <si>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</si>
  <si>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</si>
  <si>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</si>
  <si>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</si>
  <si>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</si>
  <si>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</si>
  <si>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</si>
  <si>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</si>
  <si>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</si>
  <si>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</si>
  <si>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</si>
  <si>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</si>
  <si>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</si>
  <si>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</si>
  <si>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</si>
  <si>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</si>
  <si>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</si>
  <si>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</si>
  <si>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</si>
  <si>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</si>
  <si>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</si>
  <si>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</si>
  <si>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</si>
  <si>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</si>
  <si>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</si>
  <si>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</si>
  <si>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</si>
  <si>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</si>
  <si>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</si>
  <si>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</si>
  <si>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</si>
  <si>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</si>
  <si>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</si>
  <si>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</si>
  <si>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</si>
  <si>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</si>
  <si>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</si>
  <si>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</si>
  <si>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</si>
  <si>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</si>
  <si>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</si>
  <si>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</si>
  <si>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</si>
  <si>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</si>
  <si>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</si>
  <si>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</si>
  <si>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</si>
  <si>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</si>
  <si>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</si>
  <si>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</si>
  <si>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</si>
  <si>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</si>
  <si>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</si>
  <si>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</si>
  <si>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</si>
  <si>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</si>
  <si>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</si>
  <si>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</si>
  <si>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</si>
  <si>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</si>
  <si>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</si>
  <si>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</si>
  <si>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</si>
  <si>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</si>
  <si>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</si>
  <si>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</si>
  <si>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</si>
  <si>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</si>
  <si>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</si>
  <si>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</si>
  <si>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</si>
  <si>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</si>
  <si>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</si>
  <si>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</si>
  <si>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</si>
  <si>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</si>
  <si>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</si>
  <si>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</si>
  <si>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</si>
  <si>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</si>
  <si>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</si>
  <si>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</si>
  <si>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</si>
  <si>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</si>
  <si>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</si>
  <si>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</si>
  <si>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</si>
  <si>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</si>
  <si>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</si>
  <si>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</si>
  <si>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</si>
  <si>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</si>
  <si>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</si>
  <si>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</si>
  <si>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</si>
  <si>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</si>
  <si>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</si>
  <si>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</si>
  <si>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</si>
  <si>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</si>
  <si>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</si>
  <si>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</si>
  <si>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</si>
  <si>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</si>
  <si>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</si>
  <si>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</si>
  <si>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</si>
  <si>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</si>
  <si>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</si>
  <si>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</si>
  <si>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</si>
  <si>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</si>
  <si>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</si>
  <si>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</si>
  <si>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</si>
  <si>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</si>
  <si>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</si>
  <si>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</si>
  <si>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</si>
  <si>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</si>
  <si>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</si>
  <si>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</si>
  <si>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</si>
  <si>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</si>
  <si>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</si>
  <si>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</si>
  <si>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</si>
  <si>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</si>
  <si>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</si>
  <si>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</si>
  <si>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</si>
  <si>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</si>
  <si>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</si>
  <si>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</si>
  <si>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</si>
  <si>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</si>
  <si>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</si>
  <si>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</si>
  <si>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</si>
  <si>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</si>
  <si>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</si>
  <si>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</si>
  <si>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</si>
  <si>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</si>
  <si>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</si>
  <si>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</si>
  <si>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</si>
  <si>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</si>
  <si>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</si>
  <si>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</si>
  <si>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</si>
  <si>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ARLENY MASSIEL VILLAR MORALES</t>
  </si>
  <si>
    <t xml:space="preserve"> DIRECTORA FINANCIERA (i)</t>
  </si>
  <si>
    <t>ANASTACIA GUILLERMINA SÁNCHEZ HERRERA</t>
  </si>
  <si>
    <t>Fuente: Mayor General de Contabilidad al 31/08/2024.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</si>
</sst>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164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9" fillId="0" borderId="0" xfId="0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31/08/202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109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122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119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(RD$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136,067,847.19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); la cuenta Equipos de Comunicaciones y Señalamiento tiene una ejecución de RD$113,047,501.82 al 31 de agosto del 2024.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4"/>
  <sheetViews>
    <sheetView showGridLines="0" tabSelected="1" view="pageBreakPreview" topLeftCell="D104" zoomScale="70" zoomScaleNormal="85" zoomScaleSheetLayoutView="70" workbookViewId="0">
      <selection activeCell="F80" sqref="F80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48.140625" style="3" customWidth="1"/>
    <col min="4" max="4" width="31.42578125" style="2" customWidth="1"/>
    <col min="5" max="5" width="29.85546875" style="2" customWidth="1"/>
    <col min="6" max="6" width="35.140625" style="2" customWidth="1"/>
    <col min="7" max="9" width="29.85546875" style="2" customWidth="1"/>
    <col min="10" max="10" width="31.28515625" style="2" customWidth="1"/>
    <col min="11" max="11" width="29.28515625" style="2" customWidth="1"/>
    <col min="12" max="12" width="29.85546875" style="2" bestFit="1" customWidth="1"/>
    <col min="13" max="13" width="29" style="2" customWidth="1"/>
    <col min="14" max="14" width="30.7109375" style="2" bestFit="1" customWidth="1"/>
    <col min="15" max="15" width="18" style="2" customWidth="1"/>
    <col min="16" max="16" width="14.85546875" style="2" customWidth="1"/>
    <col min="17" max="17" width="19.42578125" style="4" customWidth="1"/>
    <col min="18" max="18" width="16.5703125" style="1" customWidth="1"/>
    <col min="19" max="19" width="33.14062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>
        <f>+F9-1178094717</f>
        <v>0</v>
      </c>
      <c r="L1" s="97" t="s">
        <v>0</v>
      </c>
      <c r="M1" s="98"/>
      <c r="N1" s="98"/>
      <c r="O1" s="99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1"/>
    </row>
    <row r="4" spans="1:53" s="1" customFormat="1" ht="46.5" customHeight="1">
      <c r="A4" s="100"/>
      <c r="B4" s="100"/>
      <c r="C4" s="100"/>
      <c r="D4" s="106"/>
      <c r="E4" s="106"/>
      <c r="F4" s="106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3979446767</v>
      </c>
      <c r="E6" s="12">
        <f>SUM(E8:E12)</f>
        <v>10800000</v>
      </c>
      <c r="F6" s="12">
        <f>SUM(F8:F12)</f>
        <v>3990246767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408800961.54000002</v>
      </c>
      <c r="N6" s="17">
        <f t="shared" si="0"/>
        <v>259059954.78</v>
      </c>
      <c r="O6" s="17">
        <f t="shared" si="0"/>
        <v>0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2199479934.77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2502475112</v>
      </c>
      <c r="E8" s="86">
        <v>3200000</v>
      </c>
      <c r="F8" s="19">
        <f>+D8+E8</f>
        <v>2505675112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175644256.47999999</v>
      </c>
      <c r="N8" s="20">
        <v>184397296.84</v>
      </c>
      <c r="O8" s="20">
        <v>0</v>
      </c>
      <c r="P8" s="20">
        <v>0</v>
      </c>
      <c r="Q8" s="20">
        <v>0</v>
      </c>
      <c r="R8" s="20">
        <v>0</v>
      </c>
      <c r="S8" s="35">
        <f>SUM(G8:R8)</f>
        <v>1401864638.79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750816867</v>
      </c>
      <c r="E9" s="86">
        <v>427277850</v>
      </c>
      <c r="F9" s="19">
        <f>+D9+E9</f>
        <v>1178094717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207866821.13999999</v>
      </c>
      <c r="N9" s="20">
        <v>49646777.729999997</v>
      </c>
      <c r="O9" s="20">
        <v>0</v>
      </c>
      <c r="P9" s="20">
        <v>0</v>
      </c>
      <c r="Q9" s="20">
        <v>0</v>
      </c>
      <c r="R9" s="20">
        <v>0</v>
      </c>
      <c r="S9" s="35">
        <f>SUM(G9:R9)</f>
        <v>596109902.24000001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419677850</v>
      </c>
      <c r="E11" s="86">
        <v>-419677850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306476938</v>
      </c>
      <c r="E12" s="86">
        <v>0</v>
      </c>
      <c r="F12" s="19">
        <f>+D12+E12</f>
        <v>306476938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25289883.920000002</v>
      </c>
      <c r="N12" s="20">
        <v>25015880.210000001</v>
      </c>
      <c r="O12" s="20">
        <v>0</v>
      </c>
      <c r="P12" s="20">
        <v>0</v>
      </c>
      <c r="Q12" s="20">
        <v>0</v>
      </c>
      <c r="R12" s="20">
        <v>0</v>
      </c>
      <c r="S12" s="35">
        <f t="shared" si="3"/>
        <v>200465458.74000004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>
      <c r="A14" s="8" t="s">
        <v>33</v>
      </c>
      <c r="B14" s="15"/>
      <c r="C14" s="90" t="s">
        <v>34</v>
      </c>
      <c r="D14" s="21">
        <f>SUM(D16:D24)</f>
        <v>999635130</v>
      </c>
      <c r="E14" s="21">
        <f>SUM(E16:E24)</f>
        <v>47400000</v>
      </c>
      <c r="F14" s="21">
        <f>SUM(F16:F24)</f>
        <v>1047035130</v>
      </c>
      <c r="G14" s="21">
        <f>+G16+G17+G18+G19+G20+G21+G22+G23+G24</f>
        <v>45334993.780000001</v>
      </c>
      <c r="H14" s="22">
        <f t="shared" ref="H14:O14" si="4">H16+H17+H18+H19+H20+H21+H22+H23+H24</f>
        <v>57430992.25</v>
      </c>
      <c r="I14" s="22">
        <f t="shared" si="4"/>
        <v>88238304.260000005</v>
      </c>
      <c r="J14" s="22">
        <f t="shared" si="4"/>
        <v>188970741.22999999</v>
      </c>
      <c r="K14" s="22">
        <f t="shared" si="4"/>
        <v>91171316.589999989</v>
      </c>
      <c r="L14" s="22">
        <f t="shared" si="4"/>
        <v>47494602.930000007</v>
      </c>
      <c r="M14" s="22">
        <f t="shared" si="4"/>
        <v>113338861.47000001</v>
      </c>
      <c r="N14" s="22">
        <f t="shared" si="4"/>
        <v>76925321.790000007</v>
      </c>
      <c r="O14" s="22">
        <f t="shared" si="4"/>
        <v>0</v>
      </c>
      <c r="P14" s="22">
        <f t="shared" ref="P14:Q14" si="5">P16+P17+P18+P19+P20+P21+P22+P23+P24</f>
        <v>0</v>
      </c>
      <c r="Q14" s="22">
        <f t="shared" si="5"/>
        <v>0</v>
      </c>
      <c r="R14" s="22">
        <f t="shared" ref="R14" si="6">R16+R17+R18+R19+R20+R21+R22+R23+R24</f>
        <v>0</v>
      </c>
      <c r="S14" s="16">
        <f>SUM(G14:R14)</f>
        <v>708905134.29999995</v>
      </c>
      <c r="T14" s="36"/>
      <c r="U14"/>
      <c r="V14"/>
      <c r="W14" s="33"/>
      <c r="X14" s="34"/>
      <c r="Z14" s="101"/>
      <c r="AA14" s="102"/>
      <c r="AB14" s="102"/>
      <c r="AC14" s="102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87155331</v>
      </c>
      <c r="E16" s="86">
        <v>-10000000</v>
      </c>
      <c r="F16" s="19">
        <f t="shared" ref="F16:F24" si="7">+D16+E16</f>
        <v>77155331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7159707.0199999996</v>
      </c>
      <c r="N16" s="20">
        <v>7497947.1200000001</v>
      </c>
      <c r="O16" s="20">
        <v>0</v>
      </c>
      <c r="P16" s="20">
        <v>0</v>
      </c>
      <c r="Q16" s="20">
        <v>0</v>
      </c>
      <c r="R16" s="20">
        <v>0</v>
      </c>
      <c r="S16" s="35">
        <f>SUM(G16:R16)</f>
        <v>47572325.460000001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55000000</v>
      </c>
      <c r="E17" s="86">
        <v>-25800000</v>
      </c>
      <c r="F17" s="19">
        <f t="shared" si="7"/>
        <v>29200000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2961550.3</v>
      </c>
      <c r="N17" s="20">
        <v>2054084.74</v>
      </c>
      <c r="O17" s="20">
        <v>0</v>
      </c>
      <c r="P17" s="20">
        <v>0</v>
      </c>
      <c r="Q17" s="20">
        <v>0</v>
      </c>
      <c r="R17" s="20">
        <v>0</v>
      </c>
      <c r="S17" s="35">
        <f t="shared" ref="S17:S24" si="8">SUM(G17:R17)</f>
        <v>19729828.599999998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80500000</v>
      </c>
      <c r="E18" s="86">
        <v>-12000000</v>
      </c>
      <c r="F18" s="19">
        <f t="shared" si="7"/>
        <v>68500000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6562994.6500000004</v>
      </c>
      <c r="N18" s="20">
        <v>8390627.3800000008</v>
      </c>
      <c r="O18" s="20">
        <v>0</v>
      </c>
      <c r="P18" s="20">
        <v>0</v>
      </c>
      <c r="Q18" s="20">
        <v>0</v>
      </c>
      <c r="R18" s="20">
        <v>0</v>
      </c>
      <c r="S18" s="35">
        <f t="shared" si="8"/>
        <v>54660167.020000003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53771145</v>
      </c>
      <c r="E19" s="86">
        <v>7000000</v>
      </c>
      <c r="F19" s="19">
        <f t="shared" si="7"/>
        <v>60771145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26315477.440000001</v>
      </c>
      <c r="N19" s="20">
        <v>3597052.76</v>
      </c>
      <c r="O19" s="20">
        <v>0</v>
      </c>
      <c r="P19" s="20">
        <v>0</v>
      </c>
      <c r="Q19" s="20">
        <v>0</v>
      </c>
      <c r="R19" s="20">
        <v>0</v>
      </c>
      <c r="S19" s="35">
        <f t="shared" si="8"/>
        <v>38237960.619999997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92908078</v>
      </c>
      <c r="E20" s="86">
        <v>22600000</v>
      </c>
      <c r="F20" s="19">
        <f t="shared" si="7"/>
        <v>115508078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10922493.050000001</v>
      </c>
      <c r="N20" s="20">
        <v>4192933.55</v>
      </c>
      <c r="O20" s="20">
        <v>0</v>
      </c>
      <c r="P20" s="20">
        <v>0</v>
      </c>
      <c r="Q20" s="20">
        <v>0</v>
      </c>
      <c r="R20" s="20">
        <v>0</v>
      </c>
      <c r="S20" s="35">
        <f t="shared" si="8"/>
        <v>58263574.729999989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111049776</v>
      </c>
      <c r="E21" s="86">
        <v>-13000000</v>
      </c>
      <c r="F21" s="19">
        <f t="shared" si="7"/>
        <v>98049776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14583861.23</v>
      </c>
      <c r="N21" s="20">
        <v>11628629.609999999</v>
      </c>
      <c r="O21" s="20">
        <v>0</v>
      </c>
      <c r="P21" s="20">
        <v>0</v>
      </c>
      <c r="Q21" s="20">
        <v>0</v>
      </c>
      <c r="R21" s="20">
        <v>0</v>
      </c>
      <c r="S21" s="35">
        <f t="shared" si="8"/>
        <v>86201782.670000002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66117800</v>
      </c>
      <c r="E22" s="86">
        <v>27800000</v>
      </c>
      <c r="F22" s="19">
        <f t="shared" si="7"/>
        <v>93917800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3125789.55</v>
      </c>
      <c r="N22" s="20">
        <v>2500090.7400000002</v>
      </c>
      <c r="O22" s="20">
        <v>0</v>
      </c>
      <c r="P22" s="20">
        <v>0</v>
      </c>
      <c r="Q22" s="20">
        <v>0</v>
      </c>
      <c r="R22" s="20">
        <v>0</v>
      </c>
      <c r="S22" s="35">
        <f t="shared" si="8"/>
        <v>38859658.329999998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381733000</v>
      </c>
      <c r="E23" s="86">
        <v>39200000</v>
      </c>
      <c r="F23" s="19">
        <f t="shared" si="7"/>
        <v>420933000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29054458.219999999</v>
      </c>
      <c r="N23" s="20">
        <v>27001326.940000001</v>
      </c>
      <c r="O23" s="20">
        <v>0</v>
      </c>
      <c r="P23" s="20">
        <v>0</v>
      </c>
      <c r="Q23" s="20">
        <v>0</v>
      </c>
      <c r="R23" s="20">
        <v>0</v>
      </c>
      <c r="S23" s="35">
        <f t="shared" si="8"/>
        <v>313342063.94999999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71400000</v>
      </c>
      <c r="E24" s="86">
        <v>11600000</v>
      </c>
      <c r="F24" s="19">
        <f t="shared" si="7"/>
        <v>83000000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12652530.01</v>
      </c>
      <c r="N24" s="20">
        <v>10062628.949999999</v>
      </c>
      <c r="O24" s="20">
        <v>0</v>
      </c>
      <c r="P24" s="20">
        <v>0</v>
      </c>
      <c r="Q24" s="20">
        <v>0</v>
      </c>
      <c r="R24" s="20">
        <v>0</v>
      </c>
      <c r="S24" s="35">
        <f t="shared" si="8"/>
        <v>52037772.920000002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>
      <c r="A26" s="8" t="s">
        <v>53</v>
      </c>
      <c r="B26" s="15"/>
      <c r="C26" s="90" t="s">
        <v>54</v>
      </c>
      <c r="D26" s="17">
        <f>SUM(D28:D36)</f>
        <v>175705860</v>
      </c>
      <c r="E26" s="17">
        <f>SUM(E28:E36)</f>
        <v>-10500000</v>
      </c>
      <c r="F26" s="17">
        <f>SUM(F28:F36)</f>
        <v>165205860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9">I28+I29+I30+I31+I32+I33+I34+I35+I36</f>
        <v>4947267.5200000005</v>
      </c>
      <c r="J26" s="17">
        <f t="shared" si="9"/>
        <v>10668619.199999999</v>
      </c>
      <c r="K26" s="17">
        <f t="shared" si="9"/>
        <v>14681417.85</v>
      </c>
      <c r="L26" s="17">
        <f t="shared" si="9"/>
        <v>12934622.27</v>
      </c>
      <c r="M26" s="17">
        <f t="shared" si="9"/>
        <v>9592782.9499999993</v>
      </c>
      <c r="N26" s="17">
        <f t="shared" si="9"/>
        <v>7673320.9199999999</v>
      </c>
      <c r="O26" s="17">
        <f t="shared" si="9"/>
        <v>0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76940333.060000002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+G27+H27+I27+J27+K27+L27+M27+N27+O27+T27+U27+V27+P27+Q278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9350000</v>
      </c>
      <c r="E28" s="86">
        <v>-2000000</v>
      </c>
      <c r="F28" s="19">
        <f t="shared" ref="F28:F36" si="11">+D28+E28</f>
        <v>7350000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814013.83</v>
      </c>
      <c r="N28" s="20">
        <v>172618.4</v>
      </c>
      <c r="O28" s="20">
        <v>0</v>
      </c>
      <c r="P28" s="20">
        <v>0</v>
      </c>
      <c r="Q28" s="20">
        <v>0</v>
      </c>
      <c r="R28" s="20">
        <v>0</v>
      </c>
      <c r="S28" s="35">
        <f>SUM(G28:R28)</f>
        <v>3915817.0900000003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3550000</v>
      </c>
      <c r="E29" s="86">
        <v>2000000</v>
      </c>
      <c r="F29" s="19">
        <f t="shared" si="11"/>
        <v>5550000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446807</v>
      </c>
      <c r="N29" s="20">
        <v>1108265.44</v>
      </c>
      <c r="O29" s="20">
        <v>0</v>
      </c>
      <c r="P29" s="20">
        <v>0</v>
      </c>
      <c r="Q29" s="20">
        <v>0</v>
      </c>
      <c r="R29" s="20">
        <v>0</v>
      </c>
      <c r="S29" s="35">
        <f t="shared" ref="S29:S34" si="12">SUM(G29:R29)</f>
        <v>3300837.73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22755860</v>
      </c>
      <c r="E30" s="86">
        <v>-6000000</v>
      </c>
      <c r="F30" s="19">
        <f t="shared" si="11"/>
        <v>16755860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273639.09000000003</v>
      </c>
      <c r="N30" s="20">
        <v>716980.68</v>
      </c>
      <c r="O30" s="20">
        <v>0</v>
      </c>
      <c r="P30" s="20">
        <v>0</v>
      </c>
      <c r="Q30" s="20">
        <v>0</v>
      </c>
      <c r="R30" s="20">
        <v>0</v>
      </c>
      <c r="S30" s="35">
        <f t="shared" si="12"/>
        <v>8954228.2100000009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3000000</v>
      </c>
      <c r="E31" s="86">
        <v>-1000000</v>
      </c>
      <c r="F31" s="19">
        <f t="shared" si="11"/>
        <v>2000000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372943.41</v>
      </c>
      <c r="N31" s="20">
        <v>78500</v>
      </c>
      <c r="O31" s="20">
        <v>0</v>
      </c>
      <c r="P31" s="20">
        <v>0</v>
      </c>
      <c r="Q31" s="20">
        <v>0</v>
      </c>
      <c r="R31" s="20">
        <v>0</v>
      </c>
      <c r="S31" s="35">
        <f t="shared" si="12"/>
        <v>940280.87999999989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5000000</v>
      </c>
      <c r="E32" s="86">
        <v>-1000000</v>
      </c>
      <c r="F32" s="19">
        <f t="shared" si="11"/>
        <v>4000000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1800</v>
      </c>
      <c r="O32" s="20">
        <v>0</v>
      </c>
      <c r="P32" s="20">
        <v>0</v>
      </c>
      <c r="Q32" s="20">
        <v>0</v>
      </c>
      <c r="R32" s="20">
        <v>0</v>
      </c>
      <c r="S32" s="35">
        <f t="shared" si="12"/>
        <v>444612.56000000006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200000</v>
      </c>
      <c r="E33" s="86">
        <v>1300000</v>
      </c>
      <c r="F33" s="19">
        <f t="shared" si="11"/>
        <v>1500000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1749.26</v>
      </c>
      <c r="O33" s="20">
        <v>0</v>
      </c>
      <c r="P33" s="20">
        <v>0</v>
      </c>
      <c r="Q33" s="20">
        <v>0</v>
      </c>
      <c r="R33" s="20">
        <v>0</v>
      </c>
      <c r="S33" s="35">
        <f t="shared" si="12"/>
        <v>12730.32</v>
      </c>
      <c r="T33"/>
      <c r="U33"/>
      <c r="V33"/>
      <c r="W33" s="32"/>
      <c r="AW33" s="1"/>
      <c r="AX33" s="1"/>
      <c r="AY33" s="1"/>
      <c r="AZ33" s="1"/>
      <c r="BA33" s="1"/>
    </row>
    <row r="34" spans="1:53" ht="30">
      <c r="A34" s="14"/>
      <c r="B34" s="18" t="s">
        <v>67</v>
      </c>
      <c r="C34" s="91" t="s">
        <v>68</v>
      </c>
      <c r="D34" s="19">
        <v>82050000</v>
      </c>
      <c r="E34" s="86">
        <v>6000000</v>
      </c>
      <c r="F34" s="19">
        <f t="shared" si="11"/>
        <v>88050000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6190600.75</v>
      </c>
      <c r="N34" s="20">
        <v>4816616</v>
      </c>
      <c r="O34" s="20">
        <v>0</v>
      </c>
      <c r="P34" s="20">
        <v>0</v>
      </c>
      <c r="Q34" s="20">
        <v>0</v>
      </c>
      <c r="R34" s="20">
        <v>0</v>
      </c>
      <c r="S34" s="35">
        <f t="shared" si="12"/>
        <v>45693278.329999998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49800000</v>
      </c>
      <c r="E36" s="86">
        <v>-9800000</v>
      </c>
      <c r="F36" s="19">
        <f t="shared" si="11"/>
        <v>40000000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1494778.87</v>
      </c>
      <c r="N36" s="20">
        <v>776791.14</v>
      </c>
      <c r="O36" s="20">
        <v>0</v>
      </c>
      <c r="P36" s="20">
        <v>0</v>
      </c>
      <c r="Q36" s="20">
        <v>0</v>
      </c>
      <c r="R36" s="20">
        <v>0</v>
      </c>
      <c r="S36" s="35">
        <f t="shared" si="13"/>
        <v>13678547.940000001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>
      <c r="A38" s="8" t="s">
        <v>73</v>
      </c>
      <c r="B38" s="15"/>
      <c r="C38" s="90" t="s">
        <v>74</v>
      </c>
      <c r="D38" s="17">
        <f>SUM(D40:D46)</f>
        <v>88000000</v>
      </c>
      <c r="E38" s="17">
        <f>SUM(E40:E46)</f>
        <v>-15000000</v>
      </c>
      <c r="F38" s="17">
        <f>SUM(F40:F46)</f>
        <v>73000000</v>
      </c>
      <c r="G38" s="17">
        <f t="shared" ref="G38:O38" si="14">G40+G41+G42+G43+G44+G45+G46+G46</f>
        <v>2236770</v>
      </c>
      <c r="H38" s="17">
        <f t="shared" si="14"/>
        <v>2864772.54</v>
      </c>
      <c r="I38" s="17">
        <f t="shared" si="14"/>
        <v>7224983.1100000003</v>
      </c>
      <c r="J38" s="17">
        <f t="shared" si="14"/>
        <v>4121026</v>
      </c>
      <c r="K38" s="17">
        <f t="shared" si="14"/>
        <v>4032965.7</v>
      </c>
      <c r="L38" s="17">
        <f t="shared" si="14"/>
        <v>7910477.9199999999</v>
      </c>
      <c r="M38" s="17">
        <f t="shared" si="14"/>
        <v>4405680</v>
      </c>
      <c r="N38" s="17">
        <f t="shared" si="14"/>
        <v>6018180</v>
      </c>
      <c r="O38" s="17">
        <f t="shared" si="14"/>
        <v>0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38814855.270000003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58000000</v>
      </c>
      <c r="E40" s="86">
        <v>-5000000</v>
      </c>
      <c r="F40" s="19">
        <f t="shared" ref="F40:F46" si="16">+D40+E40</f>
        <v>53000000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2754800</v>
      </c>
      <c r="N40" s="20">
        <v>4353300</v>
      </c>
      <c r="O40" s="20">
        <v>0</v>
      </c>
      <c r="P40" s="20">
        <v>0</v>
      </c>
      <c r="Q40" s="20">
        <v>0</v>
      </c>
      <c r="R40" s="20">
        <v>0</v>
      </c>
      <c r="S40" s="35">
        <f>SUM(G40:R40)</f>
        <v>25631895.270000003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169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30000000</v>
      </c>
      <c r="E45" s="86">
        <v>-10000000</v>
      </c>
      <c r="F45" s="19">
        <f t="shared" si="16"/>
        <v>20000000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1650880</v>
      </c>
      <c r="N45" s="20">
        <v>1664880</v>
      </c>
      <c r="O45" s="20">
        <v>0</v>
      </c>
      <c r="P45" s="20">
        <v>0</v>
      </c>
      <c r="Q45" s="20">
        <v>0</v>
      </c>
      <c r="R45" s="20">
        <v>0</v>
      </c>
      <c r="S45" s="35">
        <f t="shared" si="17"/>
        <v>13182960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0</v>
      </c>
      <c r="F46" s="19">
        <f t="shared" si="16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1127673471</v>
      </c>
      <c r="E58" s="17">
        <f>SUM(E60:E68)</f>
        <v>67300000</v>
      </c>
      <c r="F58" s="17">
        <f>SUM(F60:F68)</f>
        <v>1194973471</v>
      </c>
      <c r="G58" s="17">
        <f t="shared" ref="G58:R58" si="21">G60+G61+G62+G63+G64+G65+G66+G67+G68</f>
        <v>27255271.48</v>
      </c>
      <c r="H58" s="17">
        <f t="shared" si="21"/>
        <v>97976759.140000001</v>
      </c>
      <c r="I58" s="17">
        <f t="shared" si="21"/>
        <v>105362556.01000001</v>
      </c>
      <c r="J58" s="17">
        <f t="shared" si="21"/>
        <v>75761925.479999989</v>
      </c>
      <c r="K58" s="17">
        <f t="shared" si="21"/>
        <v>21254428.830000002</v>
      </c>
      <c r="L58" s="17">
        <f t="shared" si="21"/>
        <v>81899112.420000002</v>
      </c>
      <c r="M58" s="17">
        <f t="shared" si="21"/>
        <v>113631919.44</v>
      </c>
      <c r="N58" s="17">
        <f t="shared" si="21"/>
        <v>221994496.55000001</v>
      </c>
      <c r="O58" s="17">
        <f t="shared" si="21"/>
        <v>0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745136469.35000002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62500000</v>
      </c>
      <c r="E60" s="86">
        <v>13000000</v>
      </c>
      <c r="F60" s="19">
        <f t="shared" ref="F60:F68" si="22">+D60+E60</f>
        <v>75500000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1013030</v>
      </c>
      <c r="N60" s="20">
        <v>10900742.4</v>
      </c>
      <c r="O60" s="20">
        <v>0</v>
      </c>
      <c r="P60" s="20">
        <v>0</v>
      </c>
      <c r="Q60" s="20">
        <v>0</v>
      </c>
      <c r="R60" s="20">
        <v>0</v>
      </c>
      <c r="S60" s="35">
        <f>SUM(G60:R60)</f>
        <v>37633674.090000004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20">
        <v>2350000</v>
      </c>
      <c r="E61" s="86">
        <v>4000000</v>
      </c>
      <c r="F61" s="19">
        <f t="shared" si="22"/>
        <v>6350000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1685829.43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35">
        <f>SUM(G61:R61)</f>
        <v>2692153.07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20">
        <v>1000000</v>
      </c>
      <c r="E62" s="86">
        <v>20000000</v>
      </c>
      <c r="F62" s="19">
        <f t="shared" si="22"/>
        <v>21000000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20">
        <v>35000000</v>
      </c>
      <c r="E63" s="86">
        <v>20000000</v>
      </c>
      <c r="F63" s="19">
        <f t="shared" si="22"/>
        <v>55000000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35">
        <f>SUM(G63:R63)</f>
        <v>212400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984323471</v>
      </c>
      <c r="E64" s="86">
        <v>-280325000</v>
      </c>
      <c r="F64" s="19">
        <f t="shared" si="22"/>
        <v>703998471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110933060.01000001</v>
      </c>
      <c r="N64" s="20">
        <v>136067847.19</v>
      </c>
      <c r="O64" s="20">
        <v>0</v>
      </c>
      <c r="P64" s="20">
        <v>0</v>
      </c>
      <c r="Q64" s="20">
        <v>0</v>
      </c>
      <c r="R64" s="20">
        <v>0</v>
      </c>
      <c r="S64" s="35">
        <f>SUM(G64:R64)</f>
        <v>593652803.73000002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20">
        <v>3000000</v>
      </c>
      <c r="E65" s="86">
        <v>82625000</v>
      </c>
      <c r="F65" s="19">
        <f t="shared" si="22"/>
        <v>85625000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31049692.960000001</v>
      </c>
      <c r="O65" s="20">
        <v>0</v>
      </c>
      <c r="P65" s="20">
        <v>0</v>
      </c>
      <c r="Q65" s="20">
        <v>0</v>
      </c>
      <c r="R65" s="20">
        <v>0</v>
      </c>
      <c r="S65" s="35">
        <f t="shared" ref="S65:S77" si="23">SUM(G65:R65)</f>
        <v>66233724.450000003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7">
        <v>0</v>
      </c>
      <c r="E66" s="86">
        <v>0</v>
      </c>
      <c r="F66" s="19">
        <f t="shared" si="22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41">
        <v>27500000</v>
      </c>
      <c r="E67" s="86">
        <v>216000000</v>
      </c>
      <c r="F67" s="19">
        <f t="shared" si="22"/>
        <v>243500000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43976214</v>
      </c>
      <c r="O67" s="41">
        <v>0</v>
      </c>
      <c r="P67" s="41">
        <v>0</v>
      </c>
      <c r="Q67" s="41">
        <v>0</v>
      </c>
      <c r="R67" s="41">
        <v>0</v>
      </c>
      <c r="S67" s="78">
        <f t="shared" si="23"/>
        <v>43976214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41">
        <v>12000000</v>
      </c>
      <c r="E68" s="86">
        <v>-8000000</v>
      </c>
      <c r="F68" s="19">
        <f t="shared" si="22"/>
        <v>4000000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2">
        <f t="shared" ref="D70:I70" si="24">SUM(D72:D75)</f>
        <v>406000000</v>
      </c>
      <c r="E70" s="16">
        <f t="shared" si="24"/>
        <v>-100000000</v>
      </c>
      <c r="F70" s="12">
        <f t="shared" si="24"/>
        <v>306000000</v>
      </c>
      <c r="G70" s="12">
        <f t="shared" si="24"/>
        <v>0</v>
      </c>
      <c r="H70" s="12">
        <f t="shared" si="24"/>
        <v>0</v>
      </c>
      <c r="I70" s="12">
        <f t="shared" si="24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12">
        <f t="shared" si="23"/>
        <v>144500000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41">
        <v>306000000</v>
      </c>
      <c r="E72" s="86">
        <v>-300000000</v>
      </c>
      <c r="F72" s="42">
        <f>+D72+E72</f>
        <v>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78">
        <f t="shared" si="23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41">
        <v>100000000</v>
      </c>
      <c r="E73" s="86">
        <v>200000000</v>
      </c>
      <c r="F73" s="42">
        <f>+D73+E73</f>
        <v>300000000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78">
        <f t="shared" si="23"/>
        <v>144500000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30">
      <c r="A80" s="14"/>
      <c r="B80" s="18" t="s">
        <v>138</v>
      </c>
      <c r="C80" s="91" t="s">
        <v>170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30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50.25" customHeight="1">
      <c r="A88" s="103" t="s">
        <v>147</v>
      </c>
      <c r="B88" s="103"/>
      <c r="C88" s="103"/>
      <c r="D88" s="49">
        <f>D6+D14+D26+D38+D58+D70</f>
        <v>6776461228</v>
      </c>
      <c r="E88" s="88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26">I82+I77+I70+I58+I38+I26+I14+I6</f>
        <v>508239802.58000004</v>
      </c>
      <c r="J88" s="50">
        <f t="shared" si="26"/>
        <v>607782854.90999997</v>
      </c>
      <c r="K88" s="50">
        <f>K82+K77+K70+K58+K38+K26+K14+K6</f>
        <v>466528392.27999997</v>
      </c>
      <c r="L88" s="50">
        <f t="shared" si="26"/>
        <v>391023366.79000002</v>
      </c>
      <c r="M88" s="50">
        <f t="shared" si="26"/>
        <v>649770205.4000001</v>
      </c>
      <c r="N88" s="50">
        <f t="shared" si="26"/>
        <v>571671274.03999996</v>
      </c>
      <c r="O88" s="50">
        <f t="shared" si="26"/>
        <v>0</v>
      </c>
      <c r="P88" s="50">
        <f t="shared" ref="P88:R88" si="27">P82+P77+P70+P58+P38+P26+P14+P6</f>
        <v>0</v>
      </c>
      <c r="Q88" s="50">
        <f t="shared" si="27"/>
        <v>0</v>
      </c>
      <c r="R88" s="50">
        <f t="shared" si="27"/>
        <v>0</v>
      </c>
      <c r="S88" s="50">
        <f>SUM(G88:R88)</f>
        <v>3913776726.7499995</v>
      </c>
      <c r="T88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148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149</v>
      </c>
      <c r="B92" s="18"/>
      <c r="C92" s="90" t="s">
        <v>150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151</v>
      </c>
      <c r="C94" s="91" t="s">
        <v>152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153</v>
      </c>
      <c r="C95" s="91" t="s">
        <v>154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155</v>
      </c>
      <c r="B97" s="18"/>
      <c r="C97" s="92" t="s">
        <v>156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157</v>
      </c>
      <c r="C99" s="93" t="s">
        <v>158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159</v>
      </c>
      <c r="C100" s="93" t="s">
        <v>160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161</v>
      </c>
      <c r="B102" s="18"/>
      <c r="C102" s="92" t="s">
        <v>162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163</v>
      </c>
      <c r="C104" s="94" t="s">
        <v>164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4" t="s">
        <v>165</v>
      </c>
      <c r="B105" s="104"/>
      <c r="C105" s="104"/>
      <c r="D105" s="56">
        <f t="shared" ref="D105:F105" si="29">D88</f>
        <v>6776461228</v>
      </c>
      <c r="E105" s="56">
        <f>E88</f>
        <v>0</v>
      </c>
      <c r="F105" s="56">
        <f t="shared" si="29"/>
        <v>6776461228</v>
      </c>
      <c r="G105" s="56">
        <f t="shared" ref="G105:O105" si="30">G88</f>
        <v>306702750.68000007</v>
      </c>
      <c r="H105" s="57">
        <f t="shared" si="30"/>
        <v>412058080.06999999</v>
      </c>
      <c r="I105" s="57">
        <f t="shared" si="30"/>
        <v>508239802.58000004</v>
      </c>
      <c r="J105" s="57">
        <f t="shared" si="30"/>
        <v>607782854.90999997</v>
      </c>
      <c r="K105" s="57">
        <f t="shared" si="30"/>
        <v>466528392.27999997</v>
      </c>
      <c r="L105" s="57">
        <f t="shared" si="30"/>
        <v>391023366.79000002</v>
      </c>
      <c r="M105" s="57">
        <f t="shared" si="30"/>
        <v>649770205.4000001</v>
      </c>
      <c r="N105" s="57">
        <f t="shared" si="30"/>
        <v>571671274.03999996</v>
      </c>
      <c r="O105" s="57">
        <f t="shared" si="30"/>
        <v>0</v>
      </c>
      <c r="P105" s="57">
        <f t="shared" ref="P105:Q105" si="31">P88</f>
        <v>0</v>
      </c>
      <c r="Q105" s="57">
        <f t="shared" si="31"/>
        <v>0</v>
      </c>
      <c r="R105" s="57">
        <f t="shared" ref="R105" si="32">R88</f>
        <v>0</v>
      </c>
      <c r="S105" s="57">
        <f>SUM(G105:R105)</f>
        <v>3913776726.7499995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 t="s">
        <v>174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53" s="1" customFormat="1" ht="33.75" customHeight="1">
      <c r="A108" s="96"/>
      <c r="B108" s="58"/>
      <c r="C108" s="59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53" s="1" customFormat="1" ht="32.25" customHeight="1">
      <c r="A109" s="96"/>
      <c r="B109" s="58"/>
      <c r="C109" s="59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53" s="1" customFormat="1" ht="128.25" customHeight="1">
      <c r="A110" s="60"/>
      <c r="B110" s="60"/>
      <c r="C110" s="61"/>
      <c r="D110" s="62"/>
      <c r="E110" s="61"/>
      <c r="F110" s="63"/>
      <c r="G110" s="64"/>
      <c r="H110" s="60"/>
      <c r="I110" s="64"/>
      <c r="J110" s="60"/>
      <c r="K110" s="60"/>
      <c r="L110" s="60"/>
      <c r="M110" s="60"/>
      <c r="N110" s="60"/>
      <c r="O110" s="64"/>
      <c r="P110" s="60"/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5"/>
      <c r="D111" s="65" t="s">
        <v>173</v>
      </c>
      <c r="E111" s="61"/>
      <c r="F111" s="63"/>
      <c r="G111" s="60"/>
      <c r="H111" s="60"/>
      <c r="I111" s="60"/>
      <c r="J111" s="60"/>
      <c r="K111" s="60"/>
      <c r="L111" s="60"/>
      <c r="M111" s="60"/>
      <c r="N111" s="60"/>
      <c r="O111" s="60"/>
      <c r="P111" s="65" t="s">
        <v>166</v>
      </c>
      <c r="Q111" s="80"/>
      <c r="R111" s="60"/>
      <c r="S111" s="81"/>
      <c r="T111"/>
      <c r="U111"/>
    </row>
    <row r="112" spans="1:53" s="1" customFormat="1" ht="21" customHeight="1">
      <c r="A112" s="60"/>
      <c r="B112" s="60"/>
      <c r="C112" s="65"/>
      <c r="D112" s="65" t="s">
        <v>172</v>
      </c>
      <c r="E112" s="61"/>
      <c r="F112" s="63"/>
      <c r="G112" s="60"/>
      <c r="H112" s="60"/>
      <c r="I112" s="60"/>
      <c r="J112" s="75"/>
      <c r="K112" s="60"/>
      <c r="L112" s="60"/>
      <c r="M112" s="60"/>
      <c r="N112" s="60"/>
      <c r="O112" s="60"/>
      <c r="P112" s="65" t="s">
        <v>167</v>
      </c>
      <c r="Q112" s="80"/>
      <c r="R112" s="60"/>
      <c r="S112" s="81"/>
      <c r="T112"/>
      <c r="U112"/>
    </row>
    <row r="113" spans="1:51" s="1" customFormat="1" ht="21" customHeight="1">
      <c r="A113" s="60"/>
      <c r="B113" s="60"/>
      <c r="C113" s="61"/>
      <c r="D113" s="61"/>
      <c r="E113" s="61"/>
      <c r="F113" s="63"/>
      <c r="G113" s="60"/>
      <c r="H113" s="60"/>
      <c r="I113" s="60"/>
      <c r="J113" s="75"/>
      <c r="K113" s="60"/>
      <c r="L113" s="60"/>
      <c r="M113" s="60"/>
      <c r="N113" s="60"/>
      <c r="O113" s="60"/>
      <c r="P113" s="60"/>
      <c r="Q113" s="80"/>
      <c r="R113" s="60"/>
      <c r="S113" s="81"/>
      <c r="T113"/>
      <c r="U113"/>
    </row>
    <row r="114" spans="1:51" ht="69" customHeight="1">
      <c r="A114" s="66"/>
      <c r="B114" s="66"/>
      <c r="C114" s="67"/>
      <c r="D114" s="67"/>
      <c r="E114" s="67"/>
      <c r="F114" s="68"/>
      <c r="G114" s="60"/>
      <c r="H114" s="60"/>
      <c r="I114" s="60"/>
      <c r="J114" s="76"/>
      <c r="K114" s="77"/>
      <c r="L114" s="66"/>
      <c r="M114" s="66"/>
      <c r="N114" s="60"/>
      <c r="O114" s="60"/>
      <c r="P114" s="60"/>
      <c r="Q114" s="80"/>
      <c r="R114" s="60"/>
      <c r="S114" s="81"/>
      <c r="T114"/>
      <c r="U114"/>
      <c r="AW114" s="1"/>
      <c r="AX114" s="1"/>
      <c r="AY114" s="1"/>
    </row>
    <row r="115" spans="1:51" ht="26.25">
      <c r="A115" s="66"/>
      <c r="B115" s="66"/>
      <c r="C115" s="69"/>
      <c r="D115" s="69"/>
      <c r="E115" s="69"/>
      <c r="F115" s="60"/>
      <c r="G115" s="65"/>
      <c r="I115" s="65" t="s">
        <v>171</v>
      </c>
      <c r="J115" s="65"/>
      <c r="K115" s="77"/>
      <c r="L115" s="66"/>
      <c r="M115" s="66"/>
      <c r="N115" s="60"/>
      <c r="O115" s="60"/>
      <c r="P115" s="60"/>
      <c r="Q115" s="80"/>
      <c r="R115" s="60"/>
      <c r="S115" s="81"/>
      <c r="T115"/>
      <c r="U115"/>
      <c r="AW115" s="1"/>
      <c r="AX115" s="1"/>
      <c r="AY115" s="1"/>
    </row>
    <row r="116" spans="1:51" ht="26.25" customHeight="1">
      <c r="A116" s="66"/>
      <c r="B116" s="66"/>
      <c r="C116" s="70"/>
      <c r="D116" s="85"/>
      <c r="E116" s="85"/>
      <c r="F116" s="85"/>
      <c r="G116" s="65"/>
      <c r="H116" s="72"/>
      <c r="I116" s="65" t="s">
        <v>168</v>
      </c>
      <c r="J116" s="65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85"/>
      <c r="E117" s="85"/>
      <c r="F117" s="85"/>
      <c r="G117" s="85"/>
      <c r="H117" s="72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3" customHeight="1">
      <c r="A118" s="66"/>
      <c r="B118" s="66"/>
      <c r="C118" s="70"/>
      <c r="D118" s="85"/>
      <c r="E118" s="85"/>
      <c r="F118" s="85"/>
      <c r="G118" s="85"/>
      <c r="H118" s="72"/>
      <c r="I118" s="66"/>
      <c r="J118" s="66"/>
      <c r="K118" s="66"/>
      <c r="L118" s="66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3" customHeight="1">
      <c r="A119" s="66"/>
      <c r="B119" s="66"/>
      <c r="C119" s="70"/>
      <c r="D119" s="71"/>
      <c r="E119" s="71"/>
      <c r="F119" s="71"/>
      <c r="G119" s="71"/>
      <c r="H119" s="66"/>
      <c r="I119" s="66"/>
      <c r="J119" s="66"/>
      <c r="K119" s="66"/>
      <c r="L119" s="66"/>
      <c r="M119" s="66"/>
      <c r="N119" s="66"/>
      <c r="O119" s="66"/>
      <c r="P119" s="66"/>
      <c r="Q119" s="80"/>
      <c r="R119" s="66"/>
      <c r="S119" s="81"/>
      <c r="T119"/>
      <c r="U119"/>
      <c r="AW119" s="1"/>
      <c r="AX119" s="1"/>
      <c r="AY119" s="1"/>
    </row>
    <row r="120" spans="1:51" ht="262.5" customHeight="1">
      <c r="A120" s="66"/>
      <c r="B120" s="73"/>
      <c r="C120" s="74"/>
      <c r="D120" s="74"/>
      <c r="E120" s="74"/>
      <c r="F120" s="73"/>
      <c r="G120" s="73"/>
      <c r="H120" s="73"/>
      <c r="I120" s="73"/>
      <c r="J120" s="73"/>
      <c r="K120" s="73"/>
      <c r="L120" s="73"/>
      <c r="M120" s="66"/>
      <c r="N120" s="66"/>
      <c r="O120" s="66"/>
      <c r="P120" s="66"/>
      <c r="Q120" s="80"/>
      <c r="R120" s="66"/>
      <c r="S120" s="81"/>
      <c r="T120"/>
      <c r="U120"/>
      <c r="AW120" s="1"/>
      <c r="AX120" s="1"/>
      <c r="AY120" s="1"/>
    </row>
    <row r="121" spans="1:51" ht="73.5" customHeight="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 ht="12" customHeight="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3"/>
      <c r="E127" s="83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4"/>
      <c r="R127" s="82"/>
      <c r="S127"/>
      <c r="T127"/>
      <c r="U127"/>
      <c r="AW127" s="1"/>
      <c r="AX127" s="1"/>
      <c r="AY127" s="1"/>
    </row>
    <row r="128" spans="1:51">
      <c r="A128" s="82"/>
      <c r="B128" s="82"/>
      <c r="C128" s="83"/>
      <c r="D128" s="83"/>
      <c r="E128" s="83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4"/>
      <c r="R128" s="82"/>
      <c r="S128"/>
      <c r="T128"/>
      <c r="U128"/>
      <c r="AW128" s="1"/>
      <c r="AX128" s="1"/>
      <c r="AY128" s="1"/>
    </row>
    <row r="129" spans="1:21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  <c r="S129"/>
      <c r="T129"/>
      <c r="U129"/>
    </row>
    <row r="130" spans="1:21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21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21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21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21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21">
      <c r="A135" s="82"/>
      <c r="B135" s="82"/>
      <c r="C135" s="83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32"/>
    </row>
    <row r="136" spans="1:21">
      <c r="A136" s="82"/>
      <c r="B136" s="82"/>
      <c r="C136" s="83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32"/>
    </row>
    <row r="137" spans="1:21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21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21">
      <c r="C139" s="83"/>
      <c r="D139" s="82"/>
      <c r="E139" s="82"/>
      <c r="F139" s="82"/>
      <c r="G139" s="82"/>
      <c r="H139" s="82"/>
      <c r="I139" s="82"/>
      <c r="N139" s="82"/>
      <c r="O139" s="82"/>
      <c r="P139" s="82"/>
      <c r="Q139" s="82"/>
      <c r="R139" s="32"/>
    </row>
    <row r="140" spans="1:21">
      <c r="C140" s="83"/>
      <c r="D140" s="82"/>
      <c r="E140" s="82"/>
      <c r="F140" s="82"/>
      <c r="G140" s="82"/>
      <c r="H140" s="82"/>
      <c r="I140" s="82"/>
      <c r="N140" s="82"/>
      <c r="O140" s="82"/>
      <c r="P140" s="82"/>
      <c r="Q140" s="82"/>
      <c r="R140" s="32"/>
    </row>
    <row r="141" spans="1:21">
      <c r="Q141" s="2"/>
    </row>
    <row r="142" spans="1:21">
      <c r="Q142" s="2"/>
    </row>
    <row r="143" spans="1:21" ht="240" customHeight="1">
      <c r="Q143" s="2"/>
    </row>
    <row r="144" spans="1:21" ht="127.5" customHeight="1">
      <c r="Q144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51181102362204722" bottom="0.86614173228346458" header="0.31496062992125984" footer="0.31496062992125984"/>
  <pageSetup paperSize="5" scale="32" fitToHeight="0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Agosto 2024</vt:lpstr>
      <vt:lpstr>'Agosto 2024'!Área_de_impresión</vt:lpstr>
      <vt:lpstr>'Agosto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Arleny Villar Morales</cp:lastModifiedBy>
  <cp:lastPrinted>2024-09-06T15:16:54Z</cp:lastPrinted>
  <dcterms:created xsi:type="dcterms:W3CDTF">2020-11-04T14:03:00Z</dcterms:created>
  <dcterms:modified xsi:type="dcterms:W3CDTF">2024-09-06T15:16:56Z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