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66925"/>
  <mc:AlternateContent xmlns:mc="http://schemas.openxmlformats.org/markup-compatibility/2006">
    <mc:Choice Requires="x15">
      <x15ac:absPath xmlns:x15ac="http://schemas.microsoft.com/office/spreadsheetml/2010/11/ac" url="C:\Users\lgermosen\Desktop\"/>
    </mc:Choice>
  </mc:AlternateContent>
  <xr:revisionPtr revIDLastSave="0" documentId="13_ncr:1_{79030BC0-7941-4EB2-B0DE-29B18AFB027A}" xr6:coauthVersionLast="47" xr6:coauthVersionMax="47" xr10:uidLastSave="{00000000-0000-0000-0000-000000000000}"/>
  <bookViews>
    <workbookView xWindow="-120" yWindow="-120" windowWidth="20730" windowHeight="11040" activeTab="1"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3'!$A$1:$J$59</definedName>
    <definedName name="_xlnm.Print_Area" localSheetId="1">'Eje 4'!$A$1:$L$49</definedName>
    <definedName name="Print_Area" localSheetId="0">'Eje 3'!$A$1:$J$57</definedName>
    <definedName name="Print_Area" localSheetId="1">'Eje 4'!$A$1:$J$47</definedName>
    <definedName name="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9" i="1" l="1"/>
  <c r="L30" i="1"/>
  <c r="L31" i="1"/>
  <c r="K29" i="1"/>
  <c r="K31" i="1"/>
  <c r="K30" i="1"/>
  <c r="B54" i="1"/>
  <c r="B53" i="1"/>
  <c r="I29" i="1"/>
  <c r="F25" i="1"/>
  <c r="C25" i="1"/>
  <c r="I30" i="1"/>
  <c r="C25" i="2" a="1"/>
  <c r="C25" i="2" s="1"/>
  <c r="F25" i="2"/>
  <c r="B42" i="1"/>
  <c r="B52" i="1"/>
  <c r="J29" i="1"/>
  <c r="J30" i="1"/>
  <c r="J31" i="1"/>
  <c r="I31" i="1"/>
  <c r="B34" i="1"/>
  <c r="B38" i="1"/>
  <c r="B32" i="2" a="1"/>
  <c r="B32" i="2" s="1"/>
  <c r="I25" i="1" l="1"/>
  <c r="I25" i="2"/>
  <c r="K29" i="2"/>
  <c r="B42" i="2"/>
  <c r="B44" i="2"/>
  <c r="B43" i="2"/>
  <c r="J31" i="3" l="1"/>
  <c r="I31" i="3"/>
  <c r="J30" i="3"/>
  <c r="I30" i="3"/>
  <c r="J29" i="3"/>
  <c r="I29" i="3"/>
  <c r="I25" i="3"/>
  <c r="C16" i="3"/>
  <c r="C15" i="3"/>
  <c r="C14" i="3"/>
  <c r="J29" i="2"/>
  <c r="I29" i="2"/>
  <c r="C16" i="2"/>
  <c r="C15" i="2"/>
  <c r="C14" i="2"/>
  <c r="C16" i="1" l="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<sst xmlns="http://schemas.openxmlformats.org/spreadsheetml/2006/main" count="243" uniqueCount="92">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</sst>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charset val="204"/>
    </font>
    <font>
      <b/>
      <sz val="9.5"/>
      <name val="Times New Roman"/>
    </font>
    <font>
      <b/>
      <u/>
      <sz val="11"/>
      <name val="Calibri"/>
      <family val="2"/>
    </font>
    <font>
      <sz val="9"/>
      <name val="Calibri"/>
    </font>
    <font>
      <b/>
      <sz val="10"/>
      <color rgb="FF000000"/>
      <name val="Calibri"/>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6" fillId="0" borderId="0"/>
    <xf numFmtId="43" fontId="26" fillId="0" borderId="0" applyFont="0" applyFill="0" applyBorder="0" applyAlignment="0" applyProtection="0"/>
    <xf numFmtId="44" fontId="26" fillId="0" borderId="0" applyFont="0" applyFill="0" applyBorder="0" applyAlignment="0" applyProtection="0"/>
  </cellStyleXfs>
  <cellXfs count="122">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7"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30" fillId="8" borderId="29" xfId="0" applyFont="1" applyFill="1" applyBorder="1" applyAlignment="1">
      <alignment horizontal="center" vertical="center" wrapText="1" readingOrder="1"/>
    </xf>
    <xf numFmtId="168" fontId="29" fillId="0" borderId="0" xfId="1" applyNumberFormat="1" applyFont="1" applyFill="1" applyAlignment="1" applyProtection="1">
      <alignment horizontal="center" vertical="center" wrapText="1" readingOrder="1"/>
      <protection locked="0"/>
    </xf>
    <xf numFmtId="166" fontId="16" fillId="0" borderId="26" xfId="0" applyNumberFormat="1" applyFont="1" applyFill="1" applyBorder="1" applyAlignment="1" applyProtection="1">
      <alignment horizontal="center" vertical="center" wrapText="1" readingOrder="1"/>
      <protection locked="0"/>
    </xf>
    <xf numFmtId="166" fontId="23" fillId="0" borderId="26" xfId="0" applyNumberFormat="1" applyFont="1" applyFill="1" applyBorder="1" applyAlignment="1" applyProtection="1">
      <alignment horizontal="center" vertical="center" wrapText="1" readingOrder="1"/>
      <protection locked="0"/>
    </xf>
    <xf numFmtId="165" fontId="16" fillId="0" borderId="26" xfId="0" applyNumberFormat="1" applyFont="1" applyFill="1" applyBorder="1" applyAlignment="1" applyProtection="1">
      <alignment horizontal="center" vertical="center" wrapText="1"/>
      <protection locked="0"/>
    </xf>
    <xf numFmtId="165" fontId="23" fillId="0" borderId="26" xfId="0" applyNumberFormat="1" applyFont="1" applyFill="1" applyBorder="1" applyAlignment="1" applyProtection="1">
      <alignment horizontal="center" vertical="center" wrapText="1"/>
      <protection locked="0"/>
    </xf>
    <xf numFmtId="0" fontId="10" fillId="6" borderId="20" xfId="0" applyFont="1" applyFill="1" applyBorder="1" applyAlignment="1">
      <alignment horizontal="center" vertical="center" wrapText="1"/>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28" fillId="0" borderId="0" xfId="0" applyFont="1" applyAlignment="1" applyProtection="1">
      <alignment horizontal="center"/>
      <protection locked="0"/>
    </xf>
    <xf numFmtId="0" fontId="11" fillId="0" borderId="0" xfId="0" applyFont="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25" fillId="0" borderId="0" xfId="0" applyFont="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xf numFmtId="0" fontId="30" fillId="8" borderId="29" xfId="0" applyNumberFormat="1" applyFont="1" applyFill="1" applyBorder="1" applyAlignment="1" applyProtection="1">
      <alignment horizontal="center" vertical="center" wrapText="1" readingOrder="1"/>
    </xf>
    <xf numFmtId="169" fontId="29" fillId="0" borderId="0" xfId="1" applyNumberFormat="1" applyFont="1" applyFill="1" applyAlignment="1" applyProtection="1">
      <alignment horizontal="center" vertical="center" wrapText="1" readingOrder="1"/>
      <protection locked="0"/>
    </xf>
    <xf numFmtId="10" fontId="16" fillId="0" borderId="0" xfId="1" applyNumberFormat="1" applyFont="1" applyFill="1" applyAlignment="1" applyProtection="1">
      <alignment horizontal="center" vertical="center" wrapText="1" readingOrder="1"/>
      <protection locked="0"/>
    </xf>
  </cellXfs>
  <cellStyles count="6">
    <cellStyle name="Millares 2" xfId="4" xr:uid="{58B82456-B3D0-470D-A499-84B438477323}"/>
    <cellStyle name="Moneda" xfId="2" builtinId="4"/>
    <cellStyle name="Moneda 2" xfId="5" xr:uid="{161D3F6C-D584-49A6-84EE-4293D0454AA9}"/>
    <cellStyle name="Normal" xfId="0" builtinId="0"/>
    <cellStyle name="Normal 2" xfId="3" xr:uid="{9A84EA72-4BF2-4FE3-9DBB-D443B1E804A5}"/>
    <cellStyle name="Porcentaje" xfId="1" builtinId="5"/>
  </cellStyles>
  <dxfs count="50">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4.png"/><Relationship Id="rId4" Type="http://schemas.microsoft.com/office/2007/relationships/hdphoto" Target="../media/hdphoto1.wdp"/></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4.png"/><Relationship Id="rId4" Type="http://schemas.microsoft.com/office/2007/relationships/hdphoto" Target="../media/hdphoto1.wdp"/></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twoCellAnchor editAs="oneCell">
    <xdr:from>
      <xdr:col>5</xdr:col>
      <xdr:colOff>355599</xdr:colOff>
      <xdr:row>54</xdr:row>
      <xdr:rowOff>28575</xdr:rowOff>
    </xdr:from>
    <xdr:to>
      <xdr:col>8</xdr:col>
      <xdr:colOff>42121</xdr:colOff>
      <xdr:row>57</xdr:row>
      <xdr:rowOff>158750</xdr:rowOff>
    </xdr:to>
    <xdr:pic>
      <xdr:nvPicPr>
        <xdr:cNvPr id="2" name="Imagen 1">
          <a:extLst>
            <a:ext uri="{FF2B5EF4-FFF2-40B4-BE49-F238E27FC236}">
              <a16:creationId xmlns:a16="http://schemas.microsoft.com/office/drawing/2014/main" id="{ED755A90-82F7-9890-6E6E-E74BF85BA247}"/>
            </a:ext>
          </a:extLst>
        </xdr:cNvPr>
        <xdr:cNvPicPr>
          <a:picLocks noChangeAspect="1"/>
        </xdr:cNvPicPr>
      </xdr:nvPicPr>
      <xdr:blipFill rotWithShape="1">
        <a:blip xmlns:r="http://schemas.openxmlformats.org/officeDocument/2006/relationships" r:embed="rId2"/>
        <a:srcRect l="41350" t="57086"/>
        <a:stretch/>
      </xdr:blipFill>
      <xdr:spPr>
        <a:xfrm>
          <a:off x="5575299" y="15192375"/>
          <a:ext cx="2544022" cy="692150"/>
        </a:xfrm>
        <a:prstGeom prst="rect">
          <a:avLst/>
        </a:prstGeom>
      </xdr:spPr>
    </xdr:pic>
    <xdr:clientData/>
  </xdr:twoCellAnchor>
  <xdr:twoCellAnchor editAs="oneCell">
    <xdr:from>
      <xdr:col>5</xdr:col>
      <xdr:colOff>161925</xdr:colOff>
      <xdr:row>50</xdr:row>
      <xdr:rowOff>95250</xdr:rowOff>
    </xdr:from>
    <xdr:to>
      <xdr:col>7</xdr:col>
      <xdr:colOff>271402</xdr:colOff>
      <xdr:row>55</xdr:row>
      <xdr:rowOff>174247</xdr:rowOff>
    </xdr:to>
    <xdr:pic>
      <xdr:nvPicPr>
        <xdr:cNvPr id="4" name="Imagen 3" descr="Icono&#10;&#10;Descripción generada automáticamente">
          <a:extLst>
            <a:ext uri="{FF2B5EF4-FFF2-40B4-BE49-F238E27FC236}">
              <a16:creationId xmlns:a16="http://schemas.microsoft.com/office/drawing/2014/main" id="{2764B55B-B7A2-454F-B382-2774200C10CA}"/>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4233" b="97354" l="5556" r="94444">
                      <a14:foregroundMark x1="22222" y1="50794" x2="22222" y2="50794"/>
                      <a14:foregroundMark x1="8333" y1="29630" x2="8333" y2="29630"/>
                      <a14:foregroundMark x1="56481" y1="69841" x2="56481" y2="69841"/>
                      <a14:foregroundMark x1="63473" y1="68783" x2="60185" y2="65608"/>
                      <a14:foregroundMark x1="64569" y1="69841" x2="63473" y2="68783"/>
                      <a14:foregroundMark x1="65665" y1="70899" x2="64569" y2="69841"/>
                      <a14:foregroundMark x1="67310" y1="72487" x2="65665" y2="70899"/>
                      <a14:foregroundMark x1="87037" y1="91534" x2="67310" y2="72487"/>
                      <a14:foregroundMark x1="92593" y1="95767" x2="92593" y2="95767"/>
                      <a14:foregroundMark x1="17323" y1="30306" x2="15741" y2="29101"/>
                      <a14:foregroundMark x1="38658" y1="46561" x2="33571" y2="42685"/>
                      <a14:foregroundMark x1="40741" y1="48148" x2="38658" y2="46561"/>
                      <a14:foregroundMark x1="87037" y1="9524" x2="89815" y2="4233"/>
                      <a14:foregroundMark x1="89815" y1="94709" x2="94444" y2="97354"/>
                      <a14:foregroundMark x1="27778" y1="37566" x2="22222" y2="33333"/>
                      <a14:backgroundMark x1="63889" y1="72487" x2="63889" y2="72487"/>
                      <a14:backgroundMark x1="61111" y1="70899" x2="61111" y2="70899"/>
                      <a14:backgroundMark x1="60185" y1="68783" x2="60185" y2="68783"/>
                      <a14:backgroundMark x1="58333" y1="69841" x2="58333" y2="69841"/>
                      <a14:backgroundMark x1="22222" y1="40212" x2="22222" y2="40212"/>
                      <a14:backgroundMark x1="21296" y1="45503" x2="21296" y2="45503"/>
                      <a14:backgroundMark x1="48148" y1="48677" x2="48148" y2="48677"/>
                      <a14:backgroundMark x1="40741" y1="46561" x2="40741" y2="46561"/>
                      <a14:backgroundMark x1="54630" y1="41270" x2="54630" y2="41270"/>
                      <a14:backgroundMark x1="26852" y1="40212" x2="21296" y2="35979"/>
                      <a14:backgroundMark x1="19444" y1="34921" x2="19444" y2="34921"/>
                      <a14:backgroundMark x1="20370" y1="33862" x2="28704" y2="43915"/>
                    </a14:backgroundRemoval>
                  </a14:imgEffect>
                  <a14:imgEffect>
                    <a14:sharpenSoften amount="25000"/>
                  </a14:imgEffect>
                  <a14:imgEffect>
                    <a14:colorTemperature colorTemp="5900"/>
                  </a14:imgEffect>
                  <a14:imgEffect>
                    <a14:saturation sat="300000"/>
                  </a14:imgEffect>
                </a14:imgLayer>
              </a14:imgProps>
            </a:ext>
            <a:ext uri="{28A0092B-C50C-407E-A947-70E740481C1C}">
              <a14:useLocalDpi xmlns:a14="http://schemas.microsoft.com/office/drawing/2010/main" val="0"/>
            </a:ext>
          </a:extLst>
        </a:blip>
        <a:stretch>
          <a:fillRect/>
        </a:stretch>
      </xdr:blipFill>
      <xdr:spPr>
        <a:xfrm rot="2854602">
          <a:off x="5768340" y="14110335"/>
          <a:ext cx="1031497" cy="1804927"/>
        </a:xfrm>
        <a:prstGeom prst="rect">
          <a:avLst/>
        </a:prstGeom>
      </xdr:spPr>
    </xdr:pic>
    <xdr:clientData/>
  </xdr:twoCellAnchor>
  <xdr:twoCellAnchor editAs="oneCell">
    <xdr:from>
      <xdr:col>7</xdr:col>
      <xdr:colOff>895350</xdr:colOff>
      <xdr:row>49</xdr:row>
      <xdr:rowOff>123825</xdr:rowOff>
    </xdr:from>
    <xdr:to>
      <xdr:col>9</xdr:col>
      <xdr:colOff>662091</xdr:colOff>
      <xdr:row>58</xdr:row>
      <xdr:rowOff>138794</xdr:rowOff>
    </xdr:to>
    <xdr:pic>
      <xdr:nvPicPr>
        <xdr:cNvPr id="5" name="4 Imagen">
          <a:extLst>
            <a:ext uri="{FF2B5EF4-FFF2-40B4-BE49-F238E27FC236}">
              <a16:creationId xmlns:a16="http://schemas.microsoft.com/office/drawing/2014/main" id="{278F0724-1D53-49EA-B7DC-7E0564B05801}"/>
            </a:ext>
          </a:extLst>
        </xdr:cNvPr>
        <xdr:cNvPicPr/>
      </xdr:nvPicPr>
      <xdr:blipFill rotWithShape="1">
        <a:blip xmlns:r="http://schemas.openxmlformats.org/officeDocument/2006/relationships" r:embed="rId5" cstate="print">
          <a:duotone>
            <a:prstClr val="black"/>
            <a:schemeClr val="tx2">
              <a:lumMod val="60000"/>
              <a:lumOff val="40000"/>
              <a:tint val="45000"/>
              <a:satMod val="400000"/>
            </a:schemeClr>
          </a:duotone>
          <a:extLst>
            <a:ext uri="{28A0092B-C50C-407E-A947-70E740481C1C}">
              <a14:useLocalDpi xmlns:a14="http://schemas.microsoft.com/office/drawing/2010/main" val="0"/>
            </a:ext>
          </a:extLst>
        </a:blip>
        <a:srcRect l="14310" t="36780" r="15687" b="19230"/>
        <a:stretch/>
      </xdr:blipFill>
      <xdr:spPr>
        <a:xfrm>
          <a:off x="7810500" y="14335125"/>
          <a:ext cx="1776516" cy="17199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twoCellAnchor editAs="oneCell">
    <xdr:from>
      <xdr:col>4</xdr:col>
      <xdr:colOff>438150</xdr:colOff>
      <xdr:row>44</xdr:row>
      <xdr:rowOff>95250</xdr:rowOff>
    </xdr:from>
    <xdr:to>
      <xdr:col>7</xdr:col>
      <xdr:colOff>446141</xdr:colOff>
      <xdr:row>48</xdr:row>
      <xdr:rowOff>53975</xdr:rowOff>
    </xdr:to>
    <xdr:pic>
      <xdr:nvPicPr>
        <xdr:cNvPr id="4" name="Imagen 3">
          <a:extLst>
            <a:ext uri="{FF2B5EF4-FFF2-40B4-BE49-F238E27FC236}">
              <a16:creationId xmlns:a16="http://schemas.microsoft.com/office/drawing/2014/main" id="{6A86FA02-85BB-4357-BA08-B9BB3A40871B}"/>
            </a:ext>
          </a:extLst>
        </xdr:cNvPr>
        <xdr:cNvPicPr>
          <a:picLocks noChangeAspect="1"/>
        </xdr:cNvPicPr>
      </xdr:nvPicPr>
      <xdr:blipFill rotWithShape="1">
        <a:blip xmlns:r="http://schemas.openxmlformats.org/officeDocument/2006/relationships" r:embed="rId2"/>
        <a:srcRect l="41350" t="57086"/>
        <a:stretch/>
      </xdr:blipFill>
      <xdr:spPr>
        <a:xfrm>
          <a:off x="4810125" y="11791950"/>
          <a:ext cx="2551166" cy="720725"/>
        </a:xfrm>
        <a:prstGeom prst="rect">
          <a:avLst/>
        </a:prstGeom>
      </xdr:spPr>
    </xdr:pic>
    <xdr:clientData/>
  </xdr:twoCellAnchor>
  <xdr:twoCellAnchor editAs="oneCell">
    <xdr:from>
      <xdr:col>4</xdr:col>
      <xdr:colOff>238125</xdr:colOff>
      <xdr:row>40</xdr:row>
      <xdr:rowOff>76201</xdr:rowOff>
    </xdr:from>
    <xdr:to>
      <xdr:col>6</xdr:col>
      <xdr:colOff>347602</xdr:colOff>
      <xdr:row>45</xdr:row>
      <xdr:rowOff>155198</xdr:rowOff>
    </xdr:to>
    <xdr:pic>
      <xdr:nvPicPr>
        <xdr:cNvPr id="5" name="Imagen 4" descr="Icono&#10;&#10;Descripción generada automáticamente">
          <a:extLst>
            <a:ext uri="{FF2B5EF4-FFF2-40B4-BE49-F238E27FC236}">
              <a16:creationId xmlns:a16="http://schemas.microsoft.com/office/drawing/2014/main" id="{2A26ADF5-D19F-4DFF-B0D6-357236ABA131}"/>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4233" b="97354" l="5556" r="94444">
                      <a14:foregroundMark x1="22222" y1="50794" x2="22222" y2="50794"/>
                      <a14:foregroundMark x1="8333" y1="29630" x2="8333" y2="29630"/>
                      <a14:foregroundMark x1="56481" y1="69841" x2="56481" y2="69841"/>
                      <a14:foregroundMark x1="63473" y1="68783" x2="60185" y2="65608"/>
                      <a14:foregroundMark x1="64569" y1="69841" x2="63473" y2="68783"/>
                      <a14:foregroundMark x1="65665" y1="70899" x2="64569" y2="69841"/>
                      <a14:foregroundMark x1="67310" y1="72487" x2="65665" y2="70899"/>
                      <a14:foregroundMark x1="87037" y1="91534" x2="67310" y2="72487"/>
                      <a14:foregroundMark x1="92593" y1="95767" x2="92593" y2="95767"/>
                      <a14:foregroundMark x1="17323" y1="30306" x2="15741" y2="29101"/>
                      <a14:foregroundMark x1="38658" y1="46561" x2="33571" y2="42685"/>
                      <a14:foregroundMark x1="40741" y1="48148" x2="38658" y2="46561"/>
                      <a14:foregroundMark x1="87037" y1="9524" x2="89815" y2="4233"/>
                      <a14:foregroundMark x1="89815" y1="94709" x2="94444" y2="97354"/>
                      <a14:foregroundMark x1="27778" y1="37566" x2="22222" y2="33333"/>
                      <a14:backgroundMark x1="63889" y1="72487" x2="63889" y2="72487"/>
                      <a14:backgroundMark x1="61111" y1="70899" x2="61111" y2="70899"/>
                      <a14:backgroundMark x1="60185" y1="68783" x2="60185" y2="68783"/>
                      <a14:backgroundMark x1="58333" y1="69841" x2="58333" y2="69841"/>
                      <a14:backgroundMark x1="22222" y1="40212" x2="22222" y2="40212"/>
                      <a14:backgroundMark x1="21296" y1="45503" x2="21296" y2="45503"/>
                      <a14:backgroundMark x1="48148" y1="48677" x2="48148" y2="48677"/>
                      <a14:backgroundMark x1="40741" y1="46561" x2="40741" y2="46561"/>
                      <a14:backgroundMark x1="54630" y1="41270" x2="54630" y2="41270"/>
                      <a14:backgroundMark x1="26852" y1="40212" x2="21296" y2="35979"/>
                      <a14:backgroundMark x1="19444" y1="34921" x2="19444" y2="34921"/>
                      <a14:backgroundMark x1="20370" y1="33862" x2="28704" y2="43915"/>
                    </a14:backgroundRemoval>
                  </a14:imgEffect>
                  <a14:imgEffect>
                    <a14:sharpenSoften amount="25000"/>
                  </a14:imgEffect>
                  <a14:imgEffect>
                    <a14:colorTemperature colorTemp="5900"/>
                  </a14:imgEffect>
                  <a14:imgEffect>
                    <a14:saturation sat="300000"/>
                  </a14:imgEffect>
                </a14:imgLayer>
              </a14:imgProps>
            </a:ext>
            <a:ext uri="{28A0092B-C50C-407E-A947-70E740481C1C}">
              <a14:useLocalDpi xmlns:a14="http://schemas.microsoft.com/office/drawing/2010/main" val="0"/>
            </a:ext>
          </a:extLst>
        </a:blip>
        <a:stretch>
          <a:fillRect/>
        </a:stretch>
      </xdr:blipFill>
      <xdr:spPr>
        <a:xfrm rot="2854602">
          <a:off x="4996815" y="10624186"/>
          <a:ext cx="1031497" cy="1804927"/>
        </a:xfrm>
        <a:prstGeom prst="rect">
          <a:avLst/>
        </a:prstGeom>
      </xdr:spPr>
    </xdr:pic>
    <xdr:clientData/>
  </xdr:twoCellAnchor>
  <xdr:twoCellAnchor editAs="oneCell">
    <xdr:from>
      <xdr:col>7</xdr:col>
      <xdr:colOff>228600</xdr:colOff>
      <xdr:row>40</xdr:row>
      <xdr:rowOff>28575</xdr:rowOff>
    </xdr:from>
    <xdr:to>
      <xdr:col>9</xdr:col>
      <xdr:colOff>190500</xdr:colOff>
      <xdr:row>48</xdr:row>
      <xdr:rowOff>76200</xdr:rowOff>
    </xdr:to>
    <xdr:pic>
      <xdr:nvPicPr>
        <xdr:cNvPr id="6" name="4 Imagen">
          <a:extLst>
            <a:ext uri="{FF2B5EF4-FFF2-40B4-BE49-F238E27FC236}">
              <a16:creationId xmlns:a16="http://schemas.microsoft.com/office/drawing/2014/main" id="{D303263D-814B-4603-8CC2-EDF61C52DEDD}"/>
            </a:ext>
          </a:extLst>
        </xdr:cNvPr>
        <xdr:cNvPicPr/>
      </xdr:nvPicPr>
      <xdr:blipFill rotWithShape="1">
        <a:blip xmlns:r="http://schemas.openxmlformats.org/officeDocument/2006/relationships" r:embed="rId5" cstate="print">
          <a:duotone>
            <a:prstClr val="black"/>
            <a:schemeClr val="tx2">
              <a:lumMod val="60000"/>
              <a:lumOff val="40000"/>
              <a:tint val="45000"/>
              <a:satMod val="400000"/>
            </a:schemeClr>
          </a:duotone>
          <a:extLst>
            <a:ext uri="{28A0092B-C50C-407E-A947-70E740481C1C}">
              <a14:useLocalDpi xmlns:a14="http://schemas.microsoft.com/office/drawing/2010/main" val="0"/>
            </a:ext>
          </a:extLst>
        </a:blip>
        <a:srcRect l="14310" t="36780" r="15687" b="19230"/>
        <a:stretch/>
      </xdr:blipFill>
      <xdr:spPr>
        <a:xfrm>
          <a:off x="7143750" y="10963275"/>
          <a:ext cx="1704975" cy="1571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L31" totalsRowShown="0" headerRowDxfId="49" dataDxfId="47" headerRowBorderDxfId="48" tableBorderDxfId="46" totalsRowBorderDxfId="45">
  <tableColumns count="12">
    <tableColumn id="1" xr3:uid="{00000000-0010-0000-0000-000001000000}" name="Producto" dataDxfId="44"/>
    <tableColumn id="2" xr3:uid="{00000000-0010-0000-0000-000002000000}" name="Indicador" dataDxfId="43"/>
    <tableColumn id="3" xr3:uid="{00000000-0010-0000-0000-000003000000}" name="Física_x000a_(A)" dataDxfId="42"/>
    <tableColumn id="4" xr3:uid="{00000000-0010-0000-0000-000004000000}" name="Financiera_x000a_(B)" dataDxfId="41"/>
    <tableColumn id="9" xr3:uid="{00000000-0010-0000-0000-000009000000}" name="Física_x000a_(C)" dataDxfId="40"/>
    <tableColumn id="10" xr3:uid="{00000000-0010-0000-0000-00000A000000}" name="Financiera_x000a_(D)" dataDxfId="39"/>
    <tableColumn id="5" xr3:uid="{00000000-0010-0000-0000-000005000000}" name="Física _x000a_(E)" dataDxfId="38"/>
    <tableColumn id="6" xr3:uid="{00000000-0010-0000-0000-000006000000}" name="Financiera _x000a_ (F)" dataDxfId="37"/>
    <tableColumn id="7" xr3:uid="{00000000-0010-0000-0000-000007000000}" name="Física _x000a_(%)_x000a_ G=E/C" dataDxfId="36">
      <calculatedColumnFormula>IF(G29&gt;0,G29/C29,0)</calculatedColumnFormula>
    </tableColumn>
    <tableColumn id="8" xr3:uid="{00000000-0010-0000-0000-000008000000}" name="Financiero _x000a_(%) _x000a_H=F/D" dataDxfId="35">
      <calculatedColumnFormula>IF(H29&gt;0,H29/D29,0)</calculatedColumnFormula>
    </tableColumn>
    <tableColumn id="11" xr3:uid="{76C74143-16E6-4282-BF0A-FB37A0942EBB}" name="Columna1" dataDxfId="1" dataCellStyle="Porcentaje">
      <calculatedColumnFormula>(Tabla1[[#This Row],[Física 
(E)]]/Tabla1[[#This Row],[Física
(C)]])-1</calculatedColumnFormula>
    </tableColumn>
    <tableColumn id="12" xr3:uid="{83D4B809-BE86-4399-B9BE-30DB10966080}" name="Columna2" dataDxfId="0" dataCellStyle="Porcentaje">
      <calculatedColumnFormula>(Tabla1[[#This Row],[Financiera 
 (F)]]/Tabla1[[#This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3" dataDxfId="31" headerRowBorderDxfId="32" tableBorderDxfId="30" totalsRowBorderDxfId="29">
  <tableColumns count="12">
    <tableColumn id="1" xr3:uid="{C15C1ADA-2AEF-4ABB-9D88-3B8020EF020F}" name="Producto" dataDxfId="28"/>
    <tableColumn id="2" xr3:uid="{A4DE5BB0-8083-4D4E-9E57-E551A6E9DF39}" name="Indicador" dataDxfId="27"/>
    <tableColumn id="3" xr3:uid="{C6FCDCDE-D27C-47AB-9A72-DAA42F3AD6A6}" name="Física_x000a_(A)" dataDxfId="26"/>
    <tableColumn id="4" xr3:uid="{AD16854E-967E-4D9C-8351-5B74F916EA92}" name="Financiera_x000a_(B)" dataDxfId="25"/>
    <tableColumn id="9" xr3:uid="{F67A4F62-61D1-4F13-92D9-BCD2EADCC6F1}" name="Física_x000a_(C)" dataDxfId="24"/>
    <tableColumn id="10" xr3:uid="{13A6EDF0-C2B2-4378-B1EC-D99D16A7BE1E}" name="Financiera_x000a_(D)" dataDxfId="23"/>
    <tableColumn id="5" xr3:uid="{EB610FB2-5833-4B11-A92E-E9587DF43B38}" name="Física _x000a_(E)" dataDxfId="22"/>
    <tableColumn id="6" xr3:uid="{F3D51706-C87E-4863-A454-4A1F59034857}" name="Financiera _x000a_ (F)" dataDxfId="21"/>
    <tableColumn id="7" xr3:uid="{B287C262-C788-40FD-B511-3905DB9D5946}" name="Física _x000a_(%)_x000a_ G=E/C" dataDxfId="20">
      <calculatedColumnFormula>IF(G29&gt;0,G29/C29,0)</calculatedColumnFormula>
    </tableColumn>
    <tableColumn id="8" xr3:uid="{8AC7C02A-6018-48FC-BDF6-C295E6F653C5}" name="Financiero _x000a_(%) _x000a_H=F/D" dataDxfId="19">
      <calculatedColumnFormula>IF(H29&gt;0,H29/D29,0)</calculatedColumnFormula>
    </tableColumn>
    <tableColumn id="11" xr3:uid="{B6EC723B-8A0B-40C9-8162-9F2DC9F2F5E1}" name="Variacion fisica" dataDxfId="18">
      <calculatedColumnFormula>Tabla13[[#This Row],[Física 
(E)]]/Tabla13[[#This Row],[Física
(C)]]-1</calculatedColumnFormula>
    </tableColumn>
    <tableColumn id="12" xr3:uid="{D32B43F7-A740-4760-A32C-B9072A620ABA}" name="Variación financiera" dataDxfId="17"/>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6" dataDxfId="14" headerRowBorderDxfId="15" tableBorderDxfId="13" totalsRowBorderDxfId="12">
  <tableColumns count="10">
    <tableColumn id="1" xr3:uid="{816E6AD4-27D8-4CFD-84A6-205617E148ED}" name="Producto" dataDxfId="11"/>
    <tableColumn id="2" xr3:uid="{A834EA04-938D-4671-B5FA-2D07D1177B17}" name="Indicador" dataDxfId="10"/>
    <tableColumn id="3" xr3:uid="{586D22C6-E0FA-4953-A852-F7F533451C01}" name="Física_x000a_(A)" dataDxfId="9"/>
    <tableColumn id="4" xr3:uid="{385BEC99-3E77-44E7-8580-83B6FD7138F7}" name="Financiera_x000a_(B)" dataDxfId="8"/>
    <tableColumn id="9" xr3:uid="{44109595-7A7D-432E-8DC1-CF1923B24551}" name="Física_x000a_(C)" dataDxfId="7"/>
    <tableColumn id="10" xr3:uid="{DF2221FB-AC81-4DED-A285-3C4548F47DF2}" name="Financiera_x000a_(D)" dataDxfId="6"/>
    <tableColumn id="5" xr3:uid="{00CB767D-70CE-4F35-B1BF-7A4CC8EBE158}" name="Física _x000a_(E)" dataDxfId="5"/>
    <tableColumn id="6" xr3:uid="{0C0B87E0-2A41-445E-B214-C205B7AF7606}" name="Financiera _x000a_ (F)" dataDxfId="4"/>
    <tableColumn id="7" xr3:uid="{745555B9-75A7-4D43-AA2A-367B451AF26F}" name="Física _x000a_(%)_x000a_ G=E/C" dataDxfId="3">
      <calculatedColumnFormula>IF(G29&gt;0,G29/C29,0)</calculatedColumnFormula>
    </tableColumn>
    <tableColumn id="8" xr3:uid="{F7E193D0-FB65-4275-9BBA-D7D1402D8062}" name="Financiero _x000a_(%) _x000a_H=F/D" dataDxfId="2">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7"/>
  <sheetViews>
    <sheetView showGridLines="0" view="pageBreakPreview" topLeftCell="A22" zoomScale="70" zoomScaleNormal="100" zoomScaleSheetLayoutView="70" workbookViewId="0">
      <selection activeCell="A29" sqref="A29"/>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7.42578125" style="6" customWidth="1"/>
    <col min="9" max="9" width="12.7109375" style="6" customWidth="1"/>
    <col min="10" max="10" width="17.140625" style="6" customWidth="1"/>
    <col min="11" max="11" width="20.7109375" style="6" customWidth="1"/>
    <col min="12" max="12" width="8.42578125" customWidth="1"/>
    <col min="13" max="13" width="10.5703125" customWidth="1"/>
  </cols>
  <sheetData>
    <row r="1" spans="1:11" ht="21.75" thickBot="1" x14ac:dyDescent="0.3">
      <c r="A1" s="21"/>
      <c r="B1" s="85" t="s">
        <v>59</v>
      </c>
      <c r="C1" s="86"/>
      <c r="D1" s="86"/>
      <c r="E1" s="86"/>
      <c r="F1" s="86"/>
      <c r="G1" s="86"/>
      <c r="H1" s="86"/>
      <c r="I1" s="86"/>
      <c r="J1" s="87"/>
      <c r="K1" s="1"/>
    </row>
    <row r="2" spans="1:11" ht="21.75" thickBot="1" x14ac:dyDescent="0.3">
      <c r="A2" s="22"/>
      <c r="B2" s="88" t="s">
        <v>0</v>
      </c>
      <c r="C2" s="89"/>
      <c r="D2" s="88" t="s">
        <v>1</v>
      </c>
      <c r="E2" s="89"/>
      <c r="F2" s="89"/>
      <c r="G2" s="89"/>
      <c r="H2" s="90"/>
      <c r="I2" s="2" t="s">
        <v>2</v>
      </c>
      <c r="J2" s="3" t="s">
        <v>3</v>
      </c>
      <c r="K2" s="1"/>
    </row>
    <row r="3" spans="1:11" ht="20.25" customHeight="1" thickBot="1" x14ac:dyDescent="0.3">
      <c r="A3" s="23"/>
      <c r="B3" s="91" t="s">
        <v>4</v>
      </c>
      <c r="C3" s="92"/>
      <c r="D3" s="91"/>
      <c r="E3" s="92"/>
      <c r="F3" s="92"/>
      <c r="G3" s="92"/>
      <c r="H3" s="93"/>
      <c r="I3" s="27"/>
      <c r="J3" s="28"/>
      <c r="K3" s="1"/>
    </row>
    <row r="4" spans="1:11" ht="9" customHeight="1" x14ac:dyDescent="0.25">
      <c r="A4" s="94"/>
      <c r="B4" s="95"/>
      <c r="C4" s="95"/>
      <c r="D4" s="96"/>
      <c r="E4" s="96"/>
      <c r="F4" s="96"/>
      <c r="G4" s="96"/>
      <c r="H4" s="96"/>
      <c r="I4" s="95"/>
      <c r="J4" s="97"/>
      <c r="K4" s="1"/>
    </row>
    <row r="5" spans="1:11" ht="3" customHeight="1" x14ac:dyDescent="0.25">
      <c r="A5" s="82"/>
      <c r="B5" s="83"/>
      <c r="C5" s="83"/>
      <c r="D5" s="83"/>
      <c r="E5" s="83"/>
      <c r="F5" s="83"/>
      <c r="G5" s="83"/>
      <c r="H5" s="83"/>
      <c r="I5" s="83"/>
      <c r="J5" s="84"/>
      <c r="K5" s="1"/>
    </row>
    <row r="6" spans="1:11" ht="15.75" x14ac:dyDescent="0.25">
      <c r="A6" s="52" t="s">
        <v>5</v>
      </c>
      <c r="B6" s="53"/>
      <c r="C6" s="53"/>
      <c r="D6" s="53"/>
      <c r="E6" s="53"/>
      <c r="F6" s="53"/>
      <c r="G6" s="53"/>
      <c r="H6" s="53"/>
      <c r="I6" s="53"/>
      <c r="J6" s="54"/>
      <c r="K6" s="1"/>
    </row>
    <row r="7" spans="1:11" ht="15.75" x14ac:dyDescent="0.25">
      <c r="A7" s="64" t="s">
        <v>6</v>
      </c>
      <c r="B7" s="65"/>
      <c r="C7" s="65"/>
      <c r="D7" s="65"/>
      <c r="E7" s="65"/>
      <c r="F7" s="65"/>
      <c r="G7" s="65"/>
      <c r="H7" s="65"/>
      <c r="I7" s="65"/>
      <c r="J7" s="66"/>
      <c r="K7" s="1"/>
    </row>
    <row r="8" spans="1:11" x14ac:dyDescent="0.25">
      <c r="A8" s="4" t="s">
        <v>7</v>
      </c>
      <c r="B8" s="98" t="s">
        <v>62</v>
      </c>
      <c r="C8" s="98"/>
      <c r="D8" s="98"/>
      <c r="E8" s="98"/>
      <c r="F8" s="98"/>
      <c r="G8" s="98"/>
      <c r="H8" s="98"/>
      <c r="I8" s="98"/>
      <c r="J8" s="98"/>
      <c r="K8" s="1"/>
    </row>
    <row r="9" spans="1:11" ht="15" customHeight="1" x14ac:dyDescent="0.25">
      <c r="A9" s="24" t="s">
        <v>36</v>
      </c>
      <c r="B9" s="98" t="s">
        <v>63</v>
      </c>
      <c r="C9" s="98"/>
      <c r="D9" s="98"/>
      <c r="E9" s="98"/>
      <c r="F9" s="98"/>
      <c r="G9" s="98"/>
      <c r="H9" s="98"/>
      <c r="I9" s="98"/>
      <c r="J9" s="98"/>
      <c r="K9" s="1"/>
    </row>
    <row r="10" spans="1:11" x14ac:dyDescent="0.25">
      <c r="A10" s="24" t="s">
        <v>37</v>
      </c>
      <c r="B10" s="98" t="s">
        <v>64</v>
      </c>
      <c r="C10" s="98"/>
      <c r="D10" s="98"/>
      <c r="E10" s="98"/>
      <c r="F10" s="98"/>
      <c r="G10" s="98"/>
      <c r="H10" s="98"/>
      <c r="I10" s="98"/>
      <c r="J10" s="98"/>
      <c r="K10" s="1"/>
    </row>
    <row r="11" spans="1:11" ht="31.5" customHeight="1" x14ac:dyDescent="0.25">
      <c r="A11" s="4" t="s">
        <v>8</v>
      </c>
      <c r="B11" s="99" t="s">
        <v>65</v>
      </c>
      <c r="C11" s="99"/>
      <c r="D11" s="99"/>
      <c r="E11" s="99"/>
      <c r="F11" s="99"/>
      <c r="G11" s="99"/>
      <c r="H11" s="99"/>
      <c r="I11" s="99"/>
      <c r="J11" s="99"/>
    </row>
    <row r="12" spans="1:11" ht="27.75" customHeight="1" x14ac:dyDescent="0.25">
      <c r="A12" s="4" t="s">
        <v>9</v>
      </c>
      <c r="B12" s="99" t="s">
        <v>66</v>
      </c>
      <c r="C12" s="99"/>
      <c r="D12" s="99"/>
      <c r="E12" s="99"/>
      <c r="F12" s="99"/>
      <c r="G12" s="99"/>
      <c r="H12" s="99"/>
      <c r="I12" s="99"/>
      <c r="J12" s="99"/>
    </row>
    <row r="13" spans="1:11" ht="15.75" x14ac:dyDescent="0.25">
      <c r="A13" s="52" t="s">
        <v>10</v>
      </c>
      <c r="B13" s="53"/>
      <c r="C13" s="53"/>
      <c r="D13" s="53"/>
      <c r="E13" s="53"/>
      <c r="F13" s="53"/>
      <c r="G13" s="53"/>
      <c r="H13" s="53"/>
      <c r="I13" s="53"/>
      <c r="J13" s="54"/>
    </row>
    <row r="14" spans="1:11" x14ac:dyDescent="0.25">
      <c r="A14" s="4" t="s">
        <v>11</v>
      </c>
      <c r="B14" s="25">
        <v>3</v>
      </c>
      <c r="C14" s="51" t="str">
        <f>IFERROR(VLOOKUP(B14,'[1]Validacion datos'!A2:B5,2,FALSE),"")</f>
        <v>DESARROLLO PRODUCTIVO</v>
      </c>
      <c r="D14" s="51"/>
      <c r="E14" s="51"/>
      <c r="F14" s="51"/>
      <c r="G14" s="51"/>
      <c r="H14" s="51"/>
      <c r="I14" s="51"/>
      <c r="J14" s="51"/>
    </row>
    <row r="15" spans="1:11" x14ac:dyDescent="0.25">
      <c r="A15" s="4" t="s">
        <v>12</v>
      </c>
      <c r="B15" s="7">
        <v>3.3</v>
      </c>
      <c r="C15" s="51" t="str">
        <f>IFERROR(VLOOKUP(B15,'[1]Validacion datos'!A8:B26,2,FALSE),"")</f>
        <v>Competitividad e innovavión en un ambiente favorable a la cooperación y la responsabilidad social</v>
      </c>
      <c r="D15" s="51"/>
      <c r="E15" s="51"/>
      <c r="F15" s="51"/>
      <c r="G15" s="51"/>
      <c r="H15" s="51"/>
      <c r="I15" s="51"/>
      <c r="J15" s="51"/>
    </row>
    <row r="16" spans="1:11" ht="25.5" customHeight="1" x14ac:dyDescent="0.25">
      <c r="A16" s="4" t="s">
        <v>13</v>
      </c>
      <c r="B16" s="8" t="s">
        <v>67</v>
      </c>
      <c r="C16" s="5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1"/>
      <c r="E16" s="51"/>
      <c r="F16" s="51"/>
      <c r="G16" s="51"/>
      <c r="H16" s="51"/>
      <c r="I16" s="51"/>
      <c r="J16" s="51"/>
    </row>
    <row r="17" spans="1:12" ht="15.75" x14ac:dyDescent="0.25">
      <c r="A17" s="52" t="s">
        <v>14</v>
      </c>
      <c r="B17" s="53"/>
      <c r="C17" s="53"/>
      <c r="D17" s="53"/>
      <c r="E17" s="53"/>
      <c r="F17" s="53"/>
      <c r="G17" s="53"/>
      <c r="H17" s="53"/>
      <c r="I17" s="53"/>
      <c r="J17" s="54"/>
    </row>
    <row r="18" spans="1:12" x14ac:dyDescent="0.25">
      <c r="A18" s="4" t="s">
        <v>15</v>
      </c>
      <c r="B18" s="62" t="s">
        <v>68</v>
      </c>
      <c r="C18" s="62"/>
      <c r="D18" s="62"/>
      <c r="E18" s="62"/>
      <c r="F18" s="62"/>
      <c r="G18" s="62"/>
      <c r="H18" s="62"/>
      <c r="I18" s="62"/>
      <c r="J18" s="63"/>
    </row>
    <row r="19" spans="1:12" ht="30" customHeight="1" x14ac:dyDescent="0.25">
      <c r="A19" s="9" t="s">
        <v>16</v>
      </c>
      <c r="B19" s="62" t="s">
        <v>69</v>
      </c>
      <c r="C19" s="62"/>
      <c r="D19" s="62"/>
      <c r="E19" s="62"/>
      <c r="F19" s="62"/>
      <c r="G19" s="62"/>
      <c r="H19" s="62"/>
      <c r="I19" s="62"/>
      <c r="J19" s="63"/>
    </row>
    <row r="20" spans="1:12" x14ac:dyDescent="0.25">
      <c r="A20" s="9" t="s">
        <v>17</v>
      </c>
      <c r="B20" s="62" t="s">
        <v>70</v>
      </c>
      <c r="C20" s="62"/>
      <c r="D20" s="62"/>
      <c r="E20" s="62"/>
      <c r="F20" s="62"/>
      <c r="G20" s="62"/>
      <c r="H20" s="62"/>
      <c r="I20" s="62"/>
      <c r="J20" s="63"/>
    </row>
    <row r="21" spans="1:12" ht="32.450000000000003" customHeight="1" x14ac:dyDescent="0.25">
      <c r="A21" s="9" t="s">
        <v>38</v>
      </c>
      <c r="B21" s="62" t="s">
        <v>71</v>
      </c>
      <c r="C21" s="62"/>
      <c r="D21" s="62"/>
      <c r="E21" s="62"/>
      <c r="F21" s="62"/>
      <c r="G21" s="62"/>
      <c r="H21" s="62"/>
      <c r="I21" s="62"/>
      <c r="J21" s="63"/>
      <c r="K21" s="1"/>
    </row>
    <row r="22" spans="1:12" ht="15.75" x14ac:dyDescent="0.25">
      <c r="A22" s="52" t="s">
        <v>18</v>
      </c>
      <c r="B22" s="53"/>
      <c r="C22" s="53"/>
      <c r="D22" s="53"/>
      <c r="E22" s="53"/>
      <c r="F22" s="53"/>
      <c r="G22" s="53"/>
      <c r="H22" s="53"/>
      <c r="I22" s="53"/>
      <c r="J22" s="54"/>
    </row>
    <row r="23" spans="1:12" ht="15.75" x14ac:dyDescent="0.25">
      <c r="A23" s="64" t="s">
        <v>19</v>
      </c>
      <c r="B23" s="65"/>
      <c r="C23" s="65"/>
      <c r="D23" s="65"/>
      <c r="E23" s="65"/>
      <c r="F23" s="65"/>
      <c r="G23" s="65"/>
      <c r="H23" s="65"/>
      <c r="I23" s="65"/>
      <c r="J23" s="66"/>
      <c r="K23" s="1"/>
    </row>
    <row r="24" spans="1:12" ht="15" customHeight="1" x14ac:dyDescent="0.25">
      <c r="A24" s="67" t="s">
        <v>20</v>
      </c>
      <c r="B24" s="68"/>
      <c r="C24" s="69" t="s">
        <v>21</v>
      </c>
      <c r="D24" s="71"/>
      <c r="E24" s="71"/>
      <c r="F24" s="71" t="s">
        <v>22</v>
      </c>
      <c r="G24" s="71"/>
      <c r="H24" s="68"/>
      <c r="I24" s="69" t="s">
        <v>23</v>
      </c>
      <c r="J24" s="70"/>
    </row>
    <row r="25" spans="1:12" x14ac:dyDescent="0.25">
      <c r="A25" s="72">
        <v>904648975</v>
      </c>
      <c r="B25" s="73"/>
      <c r="C25" s="79">
        <f>+SUM(Tabla1[Financiera
(B)])</f>
        <v>1108485550</v>
      </c>
      <c r="D25" s="80"/>
      <c r="E25" s="81"/>
      <c r="F25" s="79">
        <f>+SUM(Tabla1[Financiera 
 (F)])</f>
        <v>274827512.01999998</v>
      </c>
      <c r="G25" s="80"/>
      <c r="H25" s="81"/>
      <c r="I25" s="74">
        <f>+IF(F25&gt;0,F25/C25,0)</f>
        <v>0.24793062211771727</v>
      </c>
      <c r="J25" s="75"/>
    </row>
    <row r="26" spans="1:12" ht="15.75" x14ac:dyDescent="0.25">
      <c r="A26" s="64" t="s">
        <v>24</v>
      </c>
      <c r="B26" s="65"/>
      <c r="C26" s="65"/>
      <c r="D26" s="65"/>
      <c r="E26" s="65"/>
      <c r="F26" s="65"/>
      <c r="G26" s="65"/>
      <c r="H26" s="65"/>
      <c r="I26" s="65"/>
      <c r="J26" s="66"/>
      <c r="K26" s="1"/>
    </row>
    <row r="27" spans="1:12" x14ac:dyDescent="0.25">
      <c r="A27" s="5"/>
      <c r="B27"/>
      <c r="C27" s="76" t="s">
        <v>49</v>
      </c>
      <c r="D27" s="77"/>
      <c r="E27" s="76" t="s">
        <v>57</v>
      </c>
      <c r="F27" s="77"/>
      <c r="G27" s="76" t="s">
        <v>58</v>
      </c>
      <c r="H27" s="76"/>
      <c r="I27" s="76" t="s">
        <v>25</v>
      </c>
      <c r="J27" s="78"/>
    </row>
    <row r="28" spans="1:12" ht="38.25" x14ac:dyDescent="0.25">
      <c r="A28" s="10" t="s">
        <v>26</v>
      </c>
      <c r="B28" s="11" t="s">
        <v>27</v>
      </c>
      <c r="C28" s="11" t="s">
        <v>39</v>
      </c>
      <c r="D28" s="11" t="s">
        <v>40</v>
      </c>
      <c r="E28" s="11" t="s">
        <v>43</v>
      </c>
      <c r="F28" s="11" t="s">
        <v>44</v>
      </c>
      <c r="G28" s="11" t="s">
        <v>45</v>
      </c>
      <c r="H28" s="11" t="s">
        <v>46</v>
      </c>
      <c r="I28" s="11" t="s">
        <v>47</v>
      </c>
      <c r="J28" s="12" t="s">
        <v>48</v>
      </c>
      <c r="K28" s="45" t="s">
        <v>89</v>
      </c>
      <c r="L28" s="119" t="s">
        <v>90</v>
      </c>
    </row>
    <row r="29" spans="1:12" ht="45.95" customHeight="1" x14ac:dyDescent="0.25">
      <c r="A29" s="13" t="s">
        <v>72</v>
      </c>
      <c r="B29" s="14" t="s">
        <v>73</v>
      </c>
      <c r="C29" s="15">
        <v>6398</v>
      </c>
      <c r="D29" s="16">
        <v>137529225</v>
      </c>
      <c r="E29" s="47">
        <v>1579</v>
      </c>
      <c r="F29" s="47">
        <v>33948843.149999999</v>
      </c>
      <c r="G29" s="49">
        <v>1823</v>
      </c>
      <c r="H29" s="49">
        <v>33948843.149999999</v>
      </c>
      <c r="I29" s="18">
        <f>IF(G29&gt;0,G29/C29,0)</f>
        <v>0.28493279149734291</v>
      </c>
      <c r="J29" s="19">
        <f t="shared" ref="I29:J31" si="0">IF(H29&gt;0,H29/D29,0)</f>
        <v>0.24684821098933699</v>
      </c>
      <c r="K29" s="46">
        <f>(Tabla1[[#This Row],[Física 
(E)]]/Tabla1[[#This Row],[Física
(C)]])-1</f>
        <v>0.15452818239392019</v>
      </c>
      <c r="L29" s="120">
        <f>(Tabla1[[#This Row],[Financiera 
 (F)]]/Tabla1[[#This Row],[Financiera
(D)]])-1</f>
        <v>0</v>
      </c>
    </row>
    <row r="30" spans="1:12" ht="55.5" customHeight="1" x14ac:dyDescent="0.25">
      <c r="A30" s="13" t="s">
        <v>74</v>
      </c>
      <c r="B30" s="14" t="s">
        <v>75</v>
      </c>
      <c r="C30" s="33">
        <v>13</v>
      </c>
      <c r="D30" s="34">
        <v>8251753</v>
      </c>
      <c r="E30" s="48">
        <v>3</v>
      </c>
      <c r="F30" s="48">
        <v>2539000.92</v>
      </c>
      <c r="G30" s="50">
        <v>3</v>
      </c>
      <c r="H30" s="49">
        <v>2538550.42</v>
      </c>
      <c r="I30" s="36">
        <f t="shared" si="0"/>
        <v>0.23076923076923078</v>
      </c>
      <c r="J30" s="37">
        <f t="shared" si="0"/>
        <v>0.30763771285931607</v>
      </c>
      <c r="K30" s="46">
        <f>(Tabla1[[#This Row],[Física 
(E)]]/Tabla1[[#This Row],[Física
(C)]])-1</f>
        <v>0</v>
      </c>
      <c r="L30" s="120">
        <f>(Tabla1[[#This Row],[Financiera 
 (F)]]/Tabla1[[#This Row],[Financiera
(D)]])-1</f>
        <v>-1.774319955740733E-4</v>
      </c>
    </row>
    <row r="31" spans="1:12" ht="66.95" customHeight="1" x14ac:dyDescent="0.25">
      <c r="A31" s="13" t="s">
        <v>76</v>
      </c>
      <c r="B31" s="32" t="s">
        <v>77</v>
      </c>
      <c r="C31" s="33">
        <v>235768</v>
      </c>
      <c r="D31" s="34">
        <v>962704572</v>
      </c>
      <c r="E31" s="48">
        <v>58155</v>
      </c>
      <c r="F31" s="47">
        <v>237463500.56</v>
      </c>
      <c r="G31" s="50">
        <v>58295</v>
      </c>
      <c r="H31" s="49">
        <v>238340118.44999999</v>
      </c>
      <c r="I31" s="36">
        <f t="shared" si="0"/>
        <v>0.2472557768653931</v>
      </c>
      <c r="J31" s="37">
        <f t="shared" si="0"/>
        <v>0.24757347724531217</v>
      </c>
      <c r="K31" s="46">
        <f>(Tabla1[[#This Row],[Física 
(E)]]/Tabla1[[#This Row],[Física
(C)]])-1</f>
        <v>2.4073596423350718E-3</v>
      </c>
      <c r="L31" s="120">
        <f>(Tabla1[[#This Row],[Financiera 
 (F)]]/Tabla1[[#This Row],[Financiera
(D)]])-1</f>
        <v>3.6915900251310863E-3</v>
      </c>
    </row>
    <row r="32" spans="1:12" ht="18.75" customHeight="1" x14ac:dyDescent="0.25">
      <c r="A32" s="52" t="s">
        <v>28</v>
      </c>
      <c r="B32" s="53"/>
      <c r="C32" s="53"/>
      <c r="D32" s="53"/>
      <c r="E32" s="53"/>
      <c r="F32" s="53"/>
      <c r="G32" s="53"/>
      <c r="H32" s="53"/>
      <c r="I32" s="53"/>
      <c r="J32" s="54"/>
    </row>
    <row r="33" spans="1:11" ht="48.75" customHeight="1" x14ac:dyDescent="0.25">
      <c r="A33" s="64" t="s">
        <v>29</v>
      </c>
      <c r="B33" s="65"/>
      <c r="C33" s="65"/>
      <c r="D33" s="65"/>
      <c r="E33" s="65"/>
      <c r="F33" s="65"/>
      <c r="G33" s="65"/>
      <c r="H33" s="65"/>
      <c r="I33" s="65"/>
      <c r="J33" s="66"/>
    </row>
    <row r="34" spans="1:11" x14ac:dyDescent="0.25">
      <c r="A34" s="20" t="s">
        <v>30</v>
      </c>
      <c r="B34" s="102" t="str">
        <f>+A29</f>
        <v>6761-Personas físicas y jurídicas reciben certificaciones aeronáuticas</v>
      </c>
      <c r="C34" s="103"/>
      <c r="D34" s="103"/>
      <c r="E34" s="103"/>
      <c r="F34" s="103"/>
      <c r="G34" s="103"/>
      <c r="H34" s="103"/>
      <c r="I34" s="103"/>
      <c r="J34" s="104"/>
    </row>
    <row r="35" spans="1:11" ht="30" x14ac:dyDescent="0.25">
      <c r="A35" s="20" t="s">
        <v>31</v>
      </c>
      <c r="B35" s="103" t="s">
        <v>85</v>
      </c>
      <c r="C35" s="103"/>
      <c r="D35" s="103"/>
      <c r="E35" s="103"/>
      <c r="F35" s="103"/>
      <c r="G35" s="103"/>
      <c r="H35" s="103"/>
      <c r="I35" s="103"/>
      <c r="J35" s="104"/>
    </row>
    <row r="36" spans="1:11" x14ac:dyDescent="0.25">
      <c r="A36" s="20" t="s">
        <v>32</v>
      </c>
      <c r="B36" s="105" t="s">
        <v>84</v>
      </c>
      <c r="C36" s="105"/>
      <c r="D36" s="105"/>
      <c r="E36" s="105"/>
      <c r="F36" s="105"/>
      <c r="G36" s="105"/>
      <c r="H36" s="105"/>
      <c r="I36" s="105"/>
      <c r="J36" s="106"/>
    </row>
    <row r="37" spans="1:11" ht="39.6" customHeight="1" x14ac:dyDescent="0.25">
      <c r="A37" s="20" t="s">
        <v>33</v>
      </c>
      <c r="B37" s="105" t="s">
        <v>84</v>
      </c>
      <c r="C37" s="105"/>
      <c r="D37" s="105"/>
      <c r="E37" s="105"/>
      <c r="F37" s="105"/>
      <c r="G37" s="105"/>
      <c r="H37" s="105"/>
      <c r="I37" s="105"/>
      <c r="J37" s="106"/>
      <c r="K37" s="1"/>
    </row>
    <row r="38" spans="1:11" x14ac:dyDescent="0.25">
      <c r="A38" s="20" t="s">
        <v>30</v>
      </c>
      <c r="B38" s="103" t="str">
        <f>+A30</f>
        <v>7787-Operadores de aviación general participan del plan de fomento de la aviación general</v>
      </c>
      <c r="C38" s="103"/>
      <c r="D38" s="103"/>
      <c r="E38" s="103"/>
      <c r="F38" s="103"/>
      <c r="G38" s="103"/>
      <c r="H38" s="103"/>
      <c r="I38" s="103"/>
      <c r="J38" s="104"/>
    </row>
    <row r="39" spans="1:11" ht="30" x14ac:dyDescent="0.25">
      <c r="A39" s="20" t="s">
        <v>31</v>
      </c>
      <c r="B39" s="103" t="s">
        <v>86</v>
      </c>
      <c r="C39" s="103"/>
      <c r="D39" s="103"/>
      <c r="E39" s="103"/>
      <c r="F39" s="103"/>
      <c r="G39" s="103"/>
      <c r="H39" s="103"/>
      <c r="I39" s="103"/>
      <c r="J39" s="104"/>
    </row>
    <row r="40" spans="1:11" x14ac:dyDescent="0.25">
      <c r="A40" s="20" t="s">
        <v>32</v>
      </c>
      <c r="B40" s="105" t="s">
        <v>84</v>
      </c>
      <c r="C40" s="105"/>
      <c r="D40" s="105"/>
      <c r="E40" s="105"/>
      <c r="F40" s="105"/>
      <c r="G40" s="105"/>
      <c r="H40" s="105"/>
      <c r="I40" s="105"/>
      <c r="J40" s="106"/>
    </row>
    <row r="41" spans="1:11" ht="39.6" customHeight="1" x14ac:dyDescent="0.25">
      <c r="A41" s="20" t="s">
        <v>33</v>
      </c>
      <c r="B41" s="105" t="s">
        <v>84</v>
      </c>
      <c r="C41" s="105"/>
      <c r="D41" s="105"/>
      <c r="E41" s="105"/>
      <c r="F41" s="105"/>
      <c r="G41" s="105"/>
      <c r="H41" s="105"/>
      <c r="I41" s="105"/>
      <c r="J41" s="106"/>
      <c r="K41" s="1"/>
    </row>
    <row r="42" spans="1:11" ht="27.75" customHeight="1" x14ac:dyDescent="0.25">
      <c r="A42" s="20" t="s">
        <v>30</v>
      </c>
      <c r="B42" s="103" t="str">
        <f>+A31</f>
        <v>7789-Usuarios del espacio aéreo dominicano reciben servicios de navegación aérea, garantizando la seguridad operacional</v>
      </c>
      <c r="C42" s="103"/>
      <c r="D42" s="103"/>
      <c r="E42" s="103"/>
      <c r="F42" s="103"/>
      <c r="G42" s="103"/>
      <c r="H42" s="103"/>
      <c r="I42" s="103"/>
      <c r="J42" s="104"/>
    </row>
    <row r="43" spans="1:11" ht="14.45" customHeight="1" x14ac:dyDescent="0.25">
      <c r="A43" s="20" t="s">
        <v>31</v>
      </c>
      <c r="B43" s="103" t="s">
        <v>88</v>
      </c>
      <c r="C43" s="103"/>
      <c r="D43" s="103"/>
      <c r="E43" s="103"/>
      <c r="F43" s="103"/>
      <c r="G43" s="103"/>
      <c r="H43" s="103"/>
      <c r="I43" s="103"/>
      <c r="J43" s="104"/>
    </row>
    <row r="44" spans="1:11" ht="30.75" customHeight="1" x14ac:dyDescent="0.25">
      <c r="A44" s="20" t="s">
        <v>32</v>
      </c>
      <c r="B44" s="105" t="s">
        <v>84</v>
      </c>
      <c r="C44" s="105"/>
      <c r="D44" s="105"/>
      <c r="E44" s="105"/>
      <c r="F44" s="105"/>
      <c r="G44" s="105"/>
      <c r="H44" s="105"/>
      <c r="I44" s="105"/>
      <c r="J44" s="106"/>
    </row>
    <row r="45" spans="1:11" ht="30" x14ac:dyDescent="0.25">
      <c r="A45" s="20" t="s">
        <v>33</v>
      </c>
      <c r="B45" s="105" t="s">
        <v>84</v>
      </c>
      <c r="C45" s="105"/>
      <c r="D45" s="105"/>
      <c r="E45" s="105"/>
      <c r="F45" s="105"/>
      <c r="G45" s="105"/>
      <c r="H45" s="105"/>
      <c r="I45" s="105"/>
      <c r="J45" s="106"/>
    </row>
    <row r="46" spans="1:11" ht="15.75" x14ac:dyDescent="0.25">
      <c r="A46" s="52" t="s">
        <v>34</v>
      </c>
      <c r="B46" s="53"/>
      <c r="C46" s="53"/>
      <c r="D46" s="53"/>
      <c r="E46" s="53"/>
      <c r="F46" s="53"/>
      <c r="G46" s="53"/>
      <c r="H46" s="53"/>
      <c r="I46" s="53"/>
      <c r="J46" s="54"/>
    </row>
    <row r="47" spans="1:11" ht="15.75" x14ac:dyDescent="0.25">
      <c r="A47" s="55" t="s">
        <v>35</v>
      </c>
      <c r="B47" s="56"/>
      <c r="C47" s="56"/>
      <c r="D47" s="56"/>
      <c r="E47" s="56"/>
      <c r="F47" s="56"/>
      <c r="G47" s="56"/>
      <c r="H47" s="56"/>
      <c r="I47" s="56"/>
      <c r="J47" s="57"/>
    </row>
    <row r="48" spans="1:11" x14ac:dyDescent="0.25">
      <c r="A48" s="58" t="s">
        <v>41</v>
      </c>
      <c r="B48" s="59"/>
      <c r="C48" s="59"/>
      <c r="D48" s="59"/>
      <c r="E48" s="59"/>
      <c r="F48" s="59"/>
      <c r="G48" s="59"/>
      <c r="H48" s="59"/>
      <c r="I48" s="59"/>
      <c r="J48" s="60"/>
    </row>
    <row r="49" spans="1:12" x14ac:dyDescent="0.25">
      <c r="A49" s="26"/>
      <c r="B49" s="26"/>
      <c r="C49" s="26"/>
      <c r="D49" s="26"/>
      <c r="E49" s="26"/>
      <c r="F49" s="26"/>
      <c r="G49" s="26"/>
      <c r="H49" s="26"/>
      <c r="I49" s="26"/>
      <c r="J49" s="26"/>
    </row>
    <row r="50" spans="1:12" x14ac:dyDescent="0.25">
      <c r="A50" s="61" t="s">
        <v>42</v>
      </c>
      <c r="B50" s="61"/>
      <c r="C50" s="61"/>
      <c r="D50" s="61"/>
      <c r="E50" s="61"/>
      <c r="F50" s="61"/>
      <c r="G50" s="61"/>
      <c r="H50" s="61"/>
      <c r="I50" s="61"/>
      <c r="J50" s="61"/>
    </row>
    <row r="52" spans="1:12" x14ac:dyDescent="0.25">
      <c r="A52" s="29" t="s">
        <v>51</v>
      </c>
      <c r="B52" s="30">
        <f>+A25</f>
        <v>904648975</v>
      </c>
      <c r="F52"/>
      <c r="G52" s="101"/>
      <c r="H52" s="101"/>
      <c r="I52" s="101"/>
      <c r="J52" s="101"/>
    </row>
    <row r="53" spans="1:12" x14ac:dyDescent="0.25">
      <c r="A53" s="29" t="s">
        <v>52</v>
      </c>
      <c r="B53" s="30">
        <f>+C25</f>
        <v>1108485550</v>
      </c>
      <c r="G53" s="100"/>
      <c r="H53" s="100"/>
      <c r="I53" s="100"/>
      <c r="J53" s="100"/>
    </row>
    <row r="54" spans="1:12" ht="15" customHeight="1" x14ac:dyDescent="0.25">
      <c r="A54" s="29" t="s">
        <v>54</v>
      </c>
      <c r="B54" s="30">
        <f>+F25</f>
        <v>274827512.01999998</v>
      </c>
    </row>
    <row r="55" spans="1:12" ht="15" customHeight="1" x14ac:dyDescent="0.25">
      <c r="A55" s="43"/>
      <c r="B55" s="44"/>
      <c r="F55" s="42"/>
      <c r="G55" s="42"/>
      <c r="H55" s="42"/>
      <c r="I55" s="42"/>
      <c r="J55" s="42"/>
      <c r="K55" s="42"/>
      <c r="L55" s="42"/>
    </row>
    <row r="56" spans="1:12" ht="15" customHeight="1" x14ac:dyDescent="0.25">
      <c r="A56" s="43"/>
      <c r="B56" s="44"/>
      <c r="E56"/>
      <c r="F56"/>
      <c r="G56"/>
      <c r="H56"/>
      <c r="I56"/>
      <c r="J56"/>
      <c r="K56"/>
    </row>
    <row r="57" spans="1:12" ht="14.45" customHeight="1" x14ac:dyDescent="0.25">
      <c r="E57"/>
      <c r="F57"/>
      <c r="G57"/>
      <c r="H57"/>
      <c r="I57"/>
      <c r="J57"/>
      <c r="K57"/>
    </row>
  </sheetData>
  <mergeCells count="58">
    <mergeCell ref="G53:J53"/>
    <mergeCell ref="G52:J52"/>
    <mergeCell ref="B34:J34"/>
    <mergeCell ref="B35:J35"/>
    <mergeCell ref="B36:J36"/>
    <mergeCell ref="B37:J37"/>
    <mergeCell ref="B38:J38"/>
    <mergeCell ref="B39:J39"/>
    <mergeCell ref="B40:J40"/>
    <mergeCell ref="B41:J41"/>
    <mergeCell ref="B42:J42"/>
    <mergeCell ref="B43:J43"/>
    <mergeCell ref="B44:J44"/>
    <mergeCell ref="B45:J45"/>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A26:J26"/>
    <mergeCell ref="C27:D27"/>
    <mergeCell ref="G27:H27"/>
    <mergeCell ref="I27:J27"/>
    <mergeCell ref="C25:E25"/>
    <mergeCell ref="F25:H25"/>
    <mergeCell ref="E27:F27"/>
    <mergeCell ref="I24:J24"/>
    <mergeCell ref="C24:E24"/>
    <mergeCell ref="F24:H24"/>
    <mergeCell ref="A25:B25"/>
    <mergeCell ref="I25:J25"/>
    <mergeCell ref="C15:J15"/>
    <mergeCell ref="A46:J46"/>
    <mergeCell ref="A47:J47"/>
    <mergeCell ref="A48:J48"/>
    <mergeCell ref="A50:J50"/>
    <mergeCell ref="C16:J16"/>
    <mergeCell ref="A17:J17"/>
    <mergeCell ref="B18:J18"/>
    <mergeCell ref="B19:J19"/>
    <mergeCell ref="B20:J20"/>
    <mergeCell ref="B21:J21"/>
    <mergeCell ref="A32:J32"/>
    <mergeCell ref="A33:J33"/>
    <mergeCell ref="A22:J22"/>
    <mergeCell ref="A23:J23"/>
    <mergeCell ref="A24:B24"/>
  </mergeCells>
  <phoneticPr fontId="22" type="noConversion"/>
  <dataValidations xWindow="497" yWindow="407" count="16">
    <dataValidation allowBlank="1" showInputMessage="1" showErrorMessage="1" prompt="Monto presupuestado para el producto" sqref="D28:D31 E29:E31 F28:F29"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8:J49" xr:uid="{00000000-0002-0000-0000-000008000000}"/>
    <dataValidation allowBlank="1" showInputMessage="1" showErrorMessage="1" prompt="De existir desvío, explicar razones." sqref="B37:J45" xr:uid="{71614758-ACA5-4BAE-8B2E-CE5501040D22}"/>
    <dataValidation allowBlank="1" showInputMessage="1" showErrorMessage="1" prompt="1. Describir lo plasmado en el presupuesto_x000a_2. Describir lo alcanzado en términos financieros y de producción " sqref="B40:J40 B36:J36 B44:J44" xr:uid="{071C2C91-B2D1-4163-BBC1-A9E2BAFE6A3B}"/>
    <dataValidation allowBlank="1" showInputMessage="1" showErrorMessage="1" prompt="¿En qué consiste el producto? su objetivo" sqref="B39:J39 B35:J35 B43:J43" xr:uid="{126DE0C9-5861-4580-8A64-9A50BF5F4314}"/>
    <dataValidation allowBlank="1" showInputMessage="1" showErrorMessage="1" prompt="Nombre del producto" sqref="B38:J38 B34:J34 B42:J42"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F30:F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55"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7"/>
  <sheetViews>
    <sheetView showGridLines="0" tabSelected="1" view="pageBreakPreview" topLeftCell="A22" zoomScaleNormal="100" zoomScaleSheetLayoutView="100" workbookViewId="0">
      <selection activeCell="L29" sqref="L29"/>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customWidth="1"/>
    <col min="9" max="10" width="12.7109375" style="6" customWidth="1"/>
    <col min="11" max="11" width="10.85546875" style="6" customWidth="1"/>
    <col min="12" max="12" width="10.85546875" customWidth="1"/>
  </cols>
  <sheetData>
    <row r="1" spans="1:11" ht="21.75" thickBot="1" x14ac:dyDescent="0.3">
      <c r="A1" s="21"/>
      <c r="B1" s="85" t="s">
        <v>59</v>
      </c>
      <c r="C1" s="86"/>
      <c r="D1" s="86"/>
      <c r="E1" s="86"/>
      <c r="F1" s="86"/>
      <c r="G1" s="86"/>
      <c r="H1" s="86"/>
      <c r="I1" s="86"/>
      <c r="J1" s="87"/>
      <c r="K1" s="1"/>
    </row>
    <row r="2" spans="1:11" ht="21.75" thickBot="1" x14ac:dyDescent="0.3">
      <c r="A2" s="22"/>
      <c r="B2" s="88" t="s">
        <v>0</v>
      </c>
      <c r="C2" s="89"/>
      <c r="D2" s="88" t="s">
        <v>1</v>
      </c>
      <c r="E2" s="89"/>
      <c r="F2" s="89"/>
      <c r="G2" s="89"/>
      <c r="H2" s="90"/>
      <c r="I2" s="2" t="s">
        <v>2</v>
      </c>
      <c r="J2" s="3" t="s">
        <v>3</v>
      </c>
      <c r="K2" s="1"/>
    </row>
    <row r="3" spans="1:11" ht="20.25" customHeight="1" thickBot="1" x14ac:dyDescent="0.3">
      <c r="A3" s="23"/>
      <c r="B3" s="91" t="s">
        <v>4</v>
      </c>
      <c r="C3" s="92"/>
      <c r="D3" s="91"/>
      <c r="E3" s="92"/>
      <c r="F3" s="92"/>
      <c r="G3" s="92"/>
      <c r="H3" s="93"/>
      <c r="I3" s="27"/>
      <c r="J3" s="28"/>
      <c r="K3" s="1"/>
    </row>
    <row r="4" spans="1:11" ht="9" customHeight="1" x14ac:dyDescent="0.25">
      <c r="A4" s="94"/>
      <c r="B4" s="95"/>
      <c r="C4" s="95"/>
      <c r="D4" s="96"/>
      <c r="E4" s="96"/>
      <c r="F4" s="96"/>
      <c r="G4" s="96"/>
      <c r="H4" s="96"/>
      <c r="I4" s="95"/>
      <c r="J4" s="97"/>
      <c r="K4" s="1"/>
    </row>
    <row r="5" spans="1:11" ht="3" customHeight="1" x14ac:dyDescent="0.25">
      <c r="A5" s="82"/>
      <c r="B5" s="83"/>
      <c r="C5" s="83"/>
      <c r="D5" s="83"/>
      <c r="E5" s="83"/>
      <c r="F5" s="83"/>
      <c r="G5" s="83"/>
      <c r="H5" s="83"/>
      <c r="I5" s="83"/>
      <c r="J5" s="84"/>
      <c r="K5" s="1"/>
    </row>
    <row r="6" spans="1:11" ht="15.75" x14ac:dyDescent="0.25">
      <c r="A6" s="52" t="s">
        <v>5</v>
      </c>
      <c r="B6" s="53"/>
      <c r="C6" s="53"/>
      <c r="D6" s="53"/>
      <c r="E6" s="53"/>
      <c r="F6" s="53"/>
      <c r="G6" s="53"/>
      <c r="H6" s="53"/>
      <c r="I6" s="53"/>
      <c r="J6" s="54"/>
      <c r="K6" s="1"/>
    </row>
    <row r="7" spans="1:11" ht="15.75" x14ac:dyDescent="0.25">
      <c r="A7" s="64" t="s">
        <v>6</v>
      </c>
      <c r="B7" s="65"/>
      <c r="C7" s="65"/>
      <c r="D7" s="65"/>
      <c r="E7" s="65"/>
      <c r="F7" s="65"/>
      <c r="G7" s="65"/>
      <c r="H7" s="65"/>
      <c r="I7" s="65"/>
      <c r="J7" s="66"/>
      <c r="K7" s="1"/>
    </row>
    <row r="8" spans="1:11" x14ac:dyDescent="0.25">
      <c r="A8" s="4" t="s">
        <v>7</v>
      </c>
      <c r="B8" s="98" t="s">
        <v>62</v>
      </c>
      <c r="C8" s="98"/>
      <c r="D8" s="98"/>
      <c r="E8" s="98"/>
      <c r="F8" s="98"/>
      <c r="G8" s="98"/>
      <c r="H8" s="98"/>
      <c r="I8" s="98"/>
      <c r="J8" s="98"/>
      <c r="K8" s="1"/>
    </row>
    <row r="9" spans="1:11" ht="15" customHeight="1" x14ac:dyDescent="0.25">
      <c r="A9" s="24" t="s">
        <v>36</v>
      </c>
      <c r="B9" s="98" t="s">
        <v>63</v>
      </c>
      <c r="C9" s="98"/>
      <c r="D9" s="98"/>
      <c r="E9" s="98"/>
      <c r="F9" s="98"/>
      <c r="G9" s="98"/>
      <c r="H9" s="98"/>
      <c r="I9" s="98"/>
      <c r="J9" s="98"/>
      <c r="K9" s="1"/>
    </row>
    <row r="10" spans="1:11" x14ac:dyDescent="0.25">
      <c r="A10" s="24" t="s">
        <v>37</v>
      </c>
      <c r="B10" s="98" t="s">
        <v>64</v>
      </c>
      <c r="C10" s="98"/>
      <c r="D10" s="98"/>
      <c r="E10" s="98"/>
      <c r="F10" s="98"/>
      <c r="G10" s="98"/>
      <c r="H10" s="98"/>
      <c r="I10" s="98"/>
      <c r="J10" s="98"/>
      <c r="K10" s="1"/>
    </row>
    <row r="11" spans="1:11" ht="31.5" customHeight="1" x14ac:dyDescent="0.25">
      <c r="A11" s="4" t="s">
        <v>8</v>
      </c>
      <c r="B11" s="99" t="s">
        <v>65</v>
      </c>
      <c r="C11" s="99"/>
      <c r="D11" s="99"/>
      <c r="E11" s="99"/>
      <c r="F11" s="99"/>
      <c r="G11" s="99"/>
      <c r="H11" s="99"/>
      <c r="I11" s="99"/>
      <c r="J11" s="99"/>
    </row>
    <row r="12" spans="1:11" ht="27.75" customHeight="1" x14ac:dyDescent="0.25">
      <c r="A12" s="4" t="s">
        <v>9</v>
      </c>
      <c r="B12" s="99" t="s">
        <v>66</v>
      </c>
      <c r="C12" s="99"/>
      <c r="D12" s="99"/>
      <c r="E12" s="99"/>
      <c r="F12" s="99"/>
      <c r="G12" s="99"/>
      <c r="H12" s="99"/>
      <c r="I12" s="99"/>
      <c r="J12" s="99"/>
    </row>
    <row r="13" spans="1:11" ht="15.75" x14ac:dyDescent="0.25">
      <c r="A13" s="52" t="s">
        <v>10</v>
      </c>
      <c r="B13" s="53"/>
      <c r="C13" s="53"/>
      <c r="D13" s="53"/>
      <c r="E13" s="53"/>
      <c r="F13" s="53"/>
      <c r="G13" s="53"/>
      <c r="H13" s="53"/>
      <c r="I13" s="53"/>
      <c r="J13" s="54"/>
    </row>
    <row r="14" spans="1:11" x14ac:dyDescent="0.25">
      <c r="A14" s="4" t="s">
        <v>11</v>
      </c>
      <c r="B14" s="25">
        <v>4</v>
      </c>
      <c r="C14" s="51" t="str">
        <f>IFERROR(VLOOKUP(B14,'[1]Validacion datos'!A2:B5,2,FALSE),"")</f>
        <v>DESARROLLO SOSTENIBLE</v>
      </c>
      <c r="D14" s="51"/>
      <c r="E14" s="51"/>
      <c r="F14" s="51"/>
      <c r="G14" s="51"/>
      <c r="H14" s="51"/>
      <c r="I14" s="51"/>
      <c r="J14" s="51"/>
    </row>
    <row r="15" spans="1:11" x14ac:dyDescent="0.25">
      <c r="A15" s="4" t="s">
        <v>12</v>
      </c>
      <c r="B15" s="7">
        <v>4.3</v>
      </c>
      <c r="C15" s="51" t="str">
        <f>IFERROR(VLOOKUP(B15,'[1]Validacion datos'!A8:B26,2,FALSE),"")</f>
        <v>Adecuada adaptación al cambio climático</v>
      </c>
      <c r="D15" s="51"/>
      <c r="E15" s="51"/>
      <c r="F15" s="51"/>
      <c r="G15" s="51"/>
      <c r="H15" s="51"/>
      <c r="I15" s="51"/>
      <c r="J15" s="51"/>
    </row>
    <row r="16" spans="1:11" ht="25.5" customHeight="1" x14ac:dyDescent="0.25">
      <c r="A16" s="4" t="s">
        <v>13</v>
      </c>
      <c r="B16" s="8" t="s">
        <v>78</v>
      </c>
      <c r="C16" s="51" t="str">
        <f>IFERROR(VLOOKUP(B16,'[1]Validacion datos'!D8:E64,2,FALSE),"")</f>
        <v>Reducir la vulnerabilidad, avanzar en la adaptación a los efectos del cambio climático y contribuir a la mitigación de sus causas</v>
      </c>
      <c r="D16" s="51"/>
      <c r="E16" s="51"/>
      <c r="F16" s="51"/>
      <c r="G16" s="51"/>
      <c r="H16" s="51"/>
      <c r="I16" s="51"/>
      <c r="J16" s="51"/>
    </row>
    <row r="17" spans="1:12" ht="15.75" x14ac:dyDescent="0.25">
      <c r="A17" s="52" t="s">
        <v>14</v>
      </c>
      <c r="B17" s="53"/>
      <c r="C17" s="53"/>
      <c r="D17" s="53"/>
      <c r="E17" s="53"/>
      <c r="F17" s="53"/>
      <c r="G17" s="53"/>
      <c r="H17" s="53"/>
      <c r="I17" s="53"/>
      <c r="J17" s="54"/>
    </row>
    <row r="18" spans="1:12" x14ac:dyDescent="0.25">
      <c r="A18" s="4" t="s">
        <v>15</v>
      </c>
      <c r="B18" s="107" t="s">
        <v>68</v>
      </c>
      <c r="C18" s="107"/>
      <c r="D18" s="107"/>
      <c r="E18" s="107"/>
      <c r="F18" s="107"/>
      <c r="G18" s="107"/>
      <c r="H18" s="107"/>
      <c r="I18" s="107"/>
      <c r="J18" s="108"/>
    </row>
    <row r="19" spans="1:12" ht="30" customHeight="1" x14ac:dyDescent="0.25">
      <c r="A19" s="9" t="s">
        <v>16</v>
      </c>
      <c r="B19" s="62" t="s">
        <v>69</v>
      </c>
      <c r="C19" s="62"/>
      <c r="D19" s="62"/>
      <c r="E19" s="62"/>
      <c r="F19" s="62"/>
      <c r="G19" s="62"/>
      <c r="H19" s="62"/>
      <c r="I19" s="62"/>
      <c r="J19" s="63"/>
    </row>
    <row r="20" spans="1:12" x14ac:dyDescent="0.25">
      <c r="A20" s="9" t="s">
        <v>17</v>
      </c>
      <c r="B20" s="62" t="s">
        <v>70</v>
      </c>
      <c r="C20" s="62"/>
      <c r="D20" s="62"/>
      <c r="E20" s="62"/>
      <c r="F20" s="62"/>
      <c r="G20" s="62"/>
      <c r="H20" s="62"/>
      <c r="I20" s="62"/>
      <c r="J20" s="63"/>
    </row>
    <row r="21" spans="1:12" ht="32.450000000000003" customHeight="1" x14ac:dyDescent="0.25">
      <c r="A21" s="9" t="s">
        <v>38</v>
      </c>
      <c r="B21" s="62" t="s">
        <v>71</v>
      </c>
      <c r="C21" s="62"/>
      <c r="D21" s="62"/>
      <c r="E21" s="62"/>
      <c r="F21" s="62"/>
      <c r="G21" s="62"/>
      <c r="H21" s="62"/>
      <c r="I21" s="62"/>
      <c r="J21" s="63"/>
      <c r="K21" s="1"/>
    </row>
    <row r="22" spans="1:12" ht="15.75" x14ac:dyDescent="0.25">
      <c r="A22" s="52" t="s">
        <v>18</v>
      </c>
      <c r="B22" s="53"/>
      <c r="C22" s="53"/>
      <c r="D22" s="53"/>
      <c r="E22" s="53"/>
      <c r="F22" s="53"/>
      <c r="G22" s="53"/>
      <c r="H22" s="53"/>
      <c r="I22" s="53"/>
      <c r="J22" s="54"/>
    </row>
    <row r="23" spans="1:12" ht="15.75" x14ac:dyDescent="0.25">
      <c r="A23" s="64" t="s">
        <v>19</v>
      </c>
      <c r="B23" s="65"/>
      <c r="C23" s="65"/>
      <c r="D23" s="65"/>
      <c r="E23" s="65"/>
      <c r="F23" s="65"/>
      <c r="G23" s="65"/>
      <c r="H23" s="65"/>
      <c r="I23" s="65"/>
      <c r="J23" s="66"/>
      <c r="K23" s="1"/>
    </row>
    <row r="24" spans="1:12" ht="15" customHeight="1" x14ac:dyDescent="0.25">
      <c r="A24" s="67" t="s">
        <v>20</v>
      </c>
      <c r="B24" s="68"/>
      <c r="C24" s="69" t="s">
        <v>21</v>
      </c>
      <c r="D24" s="71"/>
      <c r="E24" s="71"/>
      <c r="F24" s="71" t="s">
        <v>22</v>
      </c>
      <c r="G24" s="71"/>
      <c r="H24" s="68"/>
      <c r="I24" s="69" t="s">
        <v>23</v>
      </c>
      <c r="J24" s="70"/>
    </row>
    <row r="25" spans="1:12" x14ac:dyDescent="0.25">
      <c r="A25" s="109">
        <v>25000000</v>
      </c>
      <c r="B25" s="81"/>
      <c r="C25" s="79" cm="1">
        <f t="array" ref="C25">+Tabla13[Financiera
(B)]</f>
        <v>26130553</v>
      </c>
      <c r="D25" s="80"/>
      <c r="E25" s="81"/>
      <c r="F25" s="79">
        <f>+SUM(Tabla13[Financiera 
 (F)])</f>
        <v>4234149.6999999993</v>
      </c>
      <c r="G25" s="80"/>
      <c r="H25" s="81"/>
      <c r="I25" s="110">
        <f>+IF(F25&gt;0,F25/C25,0)</f>
        <v>0.16203827374032226</v>
      </c>
      <c r="J25" s="111"/>
    </row>
    <row r="26" spans="1:12" ht="15.75" x14ac:dyDescent="0.25">
      <c r="A26" s="64" t="s">
        <v>24</v>
      </c>
      <c r="B26" s="65"/>
      <c r="C26" s="65"/>
      <c r="D26" s="65"/>
      <c r="E26" s="65"/>
      <c r="F26" s="65"/>
      <c r="G26" s="65"/>
      <c r="H26" s="65"/>
      <c r="I26" s="65"/>
      <c r="J26" s="66"/>
      <c r="K26" s="1"/>
    </row>
    <row r="27" spans="1:12" x14ac:dyDescent="0.25">
      <c r="A27" s="5"/>
      <c r="B27"/>
      <c r="C27" s="76" t="s">
        <v>49</v>
      </c>
      <c r="D27" s="77"/>
      <c r="E27" s="76" t="s">
        <v>57</v>
      </c>
      <c r="F27" s="77"/>
      <c r="G27" s="76" t="s">
        <v>58</v>
      </c>
      <c r="H27" s="76"/>
      <c r="I27" s="76" t="s">
        <v>25</v>
      </c>
      <c r="J27" s="78"/>
    </row>
    <row r="28" spans="1:12" ht="38.25" x14ac:dyDescent="0.25">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25">
      <c r="A29" s="13" t="s">
        <v>79</v>
      </c>
      <c r="B29" s="14" t="s">
        <v>80</v>
      </c>
      <c r="C29" s="15">
        <v>12</v>
      </c>
      <c r="D29" s="16">
        <v>26130553</v>
      </c>
      <c r="E29" s="47">
        <v>3</v>
      </c>
      <c r="F29" s="47">
        <v>7839165.9000000004</v>
      </c>
      <c r="G29" s="17">
        <v>3</v>
      </c>
      <c r="H29" s="47">
        <v>4234149.6999999993</v>
      </c>
      <c r="I29" s="18">
        <f>IF(G29&gt;0,G29/C29,0)</f>
        <v>0.25</v>
      </c>
      <c r="J29" s="19">
        <f>IF(H29&gt;0,H29/D29,0)</f>
        <v>0.16203827374032226</v>
      </c>
      <c r="K29" s="39">
        <f>Tabla13[[#This Row],[Física 
(E)]]/Tabla13[[#This Row],[Física
(C)]]-1</f>
        <v>0</v>
      </c>
      <c r="L29" s="121" t="s">
        <v>91</v>
      </c>
    </row>
    <row r="30" spans="1:12" ht="18.75" customHeight="1" x14ac:dyDescent="0.25">
      <c r="A30" s="52" t="s">
        <v>28</v>
      </c>
      <c r="B30" s="53"/>
      <c r="C30" s="53"/>
      <c r="D30" s="53"/>
      <c r="E30" s="53"/>
      <c r="F30" s="53"/>
      <c r="G30" s="53"/>
      <c r="H30" s="53"/>
      <c r="I30" s="53"/>
      <c r="J30" s="54"/>
    </row>
    <row r="31" spans="1:12" ht="48.75" customHeight="1" x14ac:dyDescent="0.25">
      <c r="A31" s="64" t="s">
        <v>29</v>
      </c>
      <c r="B31" s="65"/>
      <c r="C31" s="65"/>
      <c r="D31" s="65"/>
      <c r="E31" s="65"/>
      <c r="F31" s="65"/>
      <c r="G31" s="65"/>
      <c r="H31" s="65"/>
      <c r="I31" s="65"/>
      <c r="J31" s="66"/>
    </row>
    <row r="32" spans="1:12" x14ac:dyDescent="0.25">
      <c r="A32" s="20" t="s">
        <v>30</v>
      </c>
      <c r="B32" s="62" t="str" cm="1">
        <f t="array" ref="B32">+Tabla13[Producto]</f>
        <v>7788-Operadores aéreos participan en el plan de reducción de CO2 mediante la implementación de un esquema de compensaciones de emisiones</v>
      </c>
      <c r="C32" s="62"/>
      <c r="D32" s="62"/>
      <c r="E32" s="62"/>
      <c r="F32" s="62"/>
      <c r="G32" s="62"/>
      <c r="H32" s="62"/>
      <c r="I32" s="62"/>
      <c r="J32" s="63"/>
    </row>
    <row r="33" spans="1:11" ht="30" x14ac:dyDescent="0.25">
      <c r="A33" s="20" t="s">
        <v>31</v>
      </c>
      <c r="B33" s="62" t="s">
        <v>87</v>
      </c>
      <c r="C33" s="62"/>
      <c r="D33" s="62"/>
      <c r="E33" s="62"/>
      <c r="F33" s="62"/>
      <c r="G33" s="62"/>
      <c r="H33" s="62"/>
      <c r="I33" s="62"/>
      <c r="J33" s="63"/>
    </row>
    <row r="34" spans="1:11" x14ac:dyDescent="0.25">
      <c r="A34" s="20" t="s">
        <v>32</v>
      </c>
      <c r="B34" s="112" t="s">
        <v>84</v>
      </c>
      <c r="C34" s="112"/>
      <c r="D34" s="112"/>
      <c r="E34" s="112"/>
      <c r="F34" s="112"/>
      <c r="G34" s="112"/>
      <c r="H34" s="112"/>
      <c r="I34" s="112"/>
      <c r="J34" s="113"/>
    </row>
    <row r="35" spans="1:11" ht="30" x14ac:dyDescent="0.25">
      <c r="A35" s="20" t="s">
        <v>33</v>
      </c>
      <c r="B35" s="112" t="s">
        <v>84</v>
      </c>
      <c r="C35" s="112"/>
      <c r="D35" s="112"/>
      <c r="E35" s="112"/>
      <c r="F35" s="112"/>
      <c r="G35" s="112"/>
      <c r="H35" s="112"/>
      <c r="I35" s="112"/>
      <c r="J35" s="113"/>
      <c r="K35" s="1"/>
    </row>
    <row r="36" spans="1:11" ht="27.75" customHeight="1" x14ac:dyDescent="0.25">
      <c r="A36" s="52" t="s">
        <v>34</v>
      </c>
      <c r="B36" s="53"/>
      <c r="C36" s="53"/>
      <c r="D36" s="53"/>
      <c r="E36" s="53"/>
      <c r="F36" s="53"/>
      <c r="G36" s="53"/>
      <c r="H36" s="53"/>
      <c r="I36" s="53"/>
      <c r="J36" s="54"/>
    </row>
    <row r="37" spans="1:11" ht="15.75" x14ac:dyDescent="0.25">
      <c r="A37" s="55" t="s">
        <v>35</v>
      </c>
      <c r="B37" s="56"/>
      <c r="C37" s="56"/>
      <c r="D37" s="56"/>
      <c r="E37" s="56"/>
      <c r="F37" s="56"/>
      <c r="G37" s="56"/>
      <c r="H37" s="56"/>
      <c r="I37" s="56"/>
      <c r="J37" s="57"/>
    </row>
    <row r="38" spans="1:11" ht="30.75" customHeight="1" x14ac:dyDescent="0.25">
      <c r="A38" s="58" t="s">
        <v>83</v>
      </c>
      <c r="B38" s="59"/>
      <c r="C38" s="59"/>
      <c r="D38" s="59"/>
      <c r="E38" s="59"/>
      <c r="F38" s="59"/>
      <c r="G38" s="59"/>
      <c r="H38" s="59"/>
      <c r="I38" s="59"/>
      <c r="J38" s="60"/>
    </row>
    <row r="39" spans="1:11" x14ac:dyDescent="0.25">
      <c r="A39" s="26"/>
      <c r="B39" s="26"/>
      <c r="C39" s="26"/>
      <c r="D39" s="26"/>
      <c r="E39" s="26"/>
      <c r="F39" s="26"/>
      <c r="G39" s="26"/>
      <c r="H39" s="26"/>
      <c r="I39" s="26"/>
      <c r="J39" s="26"/>
    </row>
    <row r="40" spans="1:11" x14ac:dyDescent="0.25">
      <c r="A40" s="61" t="s">
        <v>42</v>
      </c>
      <c r="B40" s="61"/>
      <c r="C40" s="61"/>
      <c r="D40" s="61"/>
      <c r="E40" s="61"/>
      <c r="F40" s="61"/>
      <c r="G40" s="61"/>
      <c r="H40" s="61"/>
      <c r="I40" s="61"/>
      <c r="J40" s="61"/>
    </row>
    <row r="41" spans="1:11" x14ac:dyDescent="0.25">
      <c r="A41" s="41"/>
      <c r="B41" s="41"/>
      <c r="C41" s="41"/>
      <c r="D41" s="41"/>
      <c r="E41" s="41"/>
      <c r="F41" s="41"/>
      <c r="G41" s="41"/>
      <c r="H41" s="41"/>
      <c r="I41" s="41"/>
      <c r="J41" s="41"/>
    </row>
    <row r="42" spans="1:11" x14ac:dyDescent="0.25">
      <c r="A42" s="29" t="s">
        <v>51</v>
      </c>
      <c r="B42" s="30">
        <f>+A25</f>
        <v>25000000</v>
      </c>
      <c r="C42" s="41"/>
      <c r="D42" s="41"/>
      <c r="E42" s="41"/>
      <c r="F42" s="41"/>
      <c r="G42"/>
      <c r="H42" s="41"/>
      <c r="I42" s="41"/>
      <c r="J42" s="41"/>
    </row>
    <row r="43" spans="1:11" x14ac:dyDescent="0.25">
      <c r="A43" s="29" t="s">
        <v>52</v>
      </c>
      <c r="B43" s="30">
        <f>+C25</f>
        <v>26130553</v>
      </c>
      <c r="I43"/>
    </row>
    <row r="44" spans="1:11" x14ac:dyDescent="0.25">
      <c r="A44" s="29" t="s">
        <v>54</v>
      </c>
      <c r="B44" s="30">
        <f>+F25</f>
        <v>4234149.6999999993</v>
      </c>
      <c r="G44" s="101"/>
      <c r="H44" s="101"/>
      <c r="I44" s="101"/>
      <c r="J44" s="101"/>
    </row>
    <row r="45" spans="1:11" x14ac:dyDescent="0.25">
      <c r="G45" s="114"/>
      <c r="H45" s="114"/>
      <c r="I45" s="114"/>
      <c r="J45" s="114"/>
    </row>
    <row r="46" spans="1:11" x14ac:dyDescent="0.25">
      <c r="E46"/>
      <c r="F46"/>
      <c r="G46"/>
      <c r="H46"/>
      <c r="I46"/>
      <c r="J46"/>
      <c r="K46"/>
    </row>
    <row r="47" spans="1:11" x14ac:dyDescent="0.25">
      <c r="E47"/>
      <c r="F47"/>
      <c r="G47"/>
      <c r="H47"/>
      <c r="I47"/>
      <c r="J47"/>
      <c r="K47"/>
    </row>
  </sheetData>
  <mergeCells count="50">
    <mergeCell ref="G45:J45"/>
    <mergeCell ref="A36:J36"/>
    <mergeCell ref="A37:J37"/>
    <mergeCell ref="A38:J38"/>
    <mergeCell ref="A40:J40"/>
    <mergeCell ref="G44:J44"/>
    <mergeCell ref="A31:J31"/>
    <mergeCell ref="B32:J32"/>
    <mergeCell ref="B33:J33"/>
    <mergeCell ref="B34:J34"/>
    <mergeCell ref="B35:J35"/>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34"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55"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bestFit="1" customWidth="1"/>
    <col min="9" max="10" width="12.7109375" style="6" customWidth="1"/>
    <col min="11" max="11" width="10.85546875" style="6"/>
  </cols>
  <sheetData>
    <row r="1" spans="1:11" ht="21.75" thickBot="1" x14ac:dyDescent="0.3">
      <c r="A1" s="21"/>
      <c r="B1" s="85" t="s">
        <v>59</v>
      </c>
      <c r="C1" s="86"/>
      <c r="D1" s="86"/>
      <c r="E1" s="86"/>
      <c r="F1" s="86"/>
      <c r="G1" s="86"/>
      <c r="H1" s="86"/>
      <c r="I1" s="86"/>
      <c r="J1" s="87"/>
      <c r="K1" s="1"/>
    </row>
    <row r="2" spans="1:11" ht="21.75" thickBot="1" x14ac:dyDescent="0.3">
      <c r="A2" s="22"/>
      <c r="B2" s="88" t="s">
        <v>0</v>
      </c>
      <c r="C2" s="89"/>
      <c r="D2" s="88" t="s">
        <v>1</v>
      </c>
      <c r="E2" s="89"/>
      <c r="F2" s="89"/>
      <c r="G2" s="89"/>
      <c r="H2" s="90"/>
      <c r="I2" s="2" t="s">
        <v>2</v>
      </c>
      <c r="J2" s="3" t="s">
        <v>3</v>
      </c>
      <c r="K2" s="1"/>
    </row>
    <row r="3" spans="1:11" ht="20.25" customHeight="1" thickBot="1" x14ac:dyDescent="0.3">
      <c r="A3" s="23"/>
      <c r="B3" s="91" t="s">
        <v>4</v>
      </c>
      <c r="C3" s="92"/>
      <c r="D3" s="91"/>
      <c r="E3" s="92"/>
      <c r="F3" s="92"/>
      <c r="G3" s="92"/>
      <c r="H3" s="93"/>
      <c r="I3" s="27"/>
      <c r="J3" s="28"/>
      <c r="K3" s="1"/>
    </row>
    <row r="4" spans="1:11" ht="9" customHeight="1" x14ac:dyDescent="0.25">
      <c r="A4" s="94"/>
      <c r="B4" s="95"/>
      <c r="C4" s="95"/>
      <c r="D4" s="96"/>
      <c r="E4" s="96"/>
      <c r="F4" s="96"/>
      <c r="G4" s="96"/>
      <c r="H4" s="96"/>
      <c r="I4" s="95"/>
      <c r="J4" s="97"/>
      <c r="K4" s="1"/>
    </row>
    <row r="5" spans="1:11" ht="3" customHeight="1" x14ac:dyDescent="0.25">
      <c r="A5" s="82"/>
      <c r="B5" s="83"/>
      <c r="C5" s="83"/>
      <c r="D5" s="83"/>
      <c r="E5" s="83"/>
      <c r="F5" s="83"/>
      <c r="G5" s="83"/>
      <c r="H5" s="83"/>
      <c r="I5" s="83"/>
      <c r="J5" s="84"/>
      <c r="K5" s="1"/>
    </row>
    <row r="6" spans="1:11" ht="15.75" x14ac:dyDescent="0.25">
      <c r="A6" s="52" t="s">
        <v>5</v>
      </c>
      <c r="B6" s="53"/>
      <c r="C6" s="53"/>
      <c r="D6" s="53"/>
      <c r="E6" s="53"/>
      <c r="F6" s="53"/>
      <c r="G6" s="53"/>
      <c r="H6" s="53"/>
      <c r="I6" s="53"/>
      <c r="J6" s="54"/>
      <c r="K6" s="1"/>
    </row>
    <row r="7" spans="1:11" ht="15.75" x14ac:dyDescent="0.25">
      <c r="A7" s="64" t="s">
        <v>6</v>
      </c>
      <c r="B7" s="65"/>
      <c r="C7" s="65"/>
      <c r="D7" s="65"/>
      <c r="E7" s="65"/>
      <c r="F7" s="65"/>
      <c r="G7" s="65"/>
      <c r="H7" s="65"/>
      <c r="I7" s="65"/>
      <c r="J7" s="66"/>
      <c r="K7" s="1"/>
    </row>
    <row r="8" spans="1:11" x14ac:dyDescent="0.25">
      <c r="A8" s="4" t="s">
        <v>7</v>
      </c>
      <c r="B8" s="98" t="s">
        <v>62</v>
      </c>
      <c r="C8" s="98"/>
      <c r="D8" s="98"/>
      <c r="E8" s="98"/>
      <c r="F8" s="98"/>
      <c r="G8" s="98"/>
      <c r="H8" s="98"/>
      <c r="I8" s="98"/>
      <c r="J8" s="98"/>
      <c r="K8" s="1"/>
    </row>
    <row r="9" spans="1:11" ht="15" customHeight="1" x14ac:dyDescent="0.25">
      <c r="A9" s="24" t="s">
        <v>36</v>
      </c>
      <c r="B9" s="98" t="s">
        <v>63</v>
      </c>
      <c r="C9" s="98"/>
      <c r="D9" s="98"/>
      <c r="E9" s="98"/>
      <c r="F9" s="98"/>
      <c r="G9" s="98"/>
      <c r="H9" s="98"/>
      <c r="I9" s="98"/>
      <c r="J9" s="98"/>
      <c r="K9" s="1"/>
    </row>
    <row r="10" spans="1:11" x14ac:dyDescent="0.25">
      <c r="A10" s="24" t="s">
        <v>37</v>
      </c>
      <c r="B10" s="98" t="s">
        <v>64</v>
      </c>
      <c r="C10" s="98"/>
      <c r="D10" s="98"/>
      <c r="E10" s="98"/>
      <c r="F10" s="98"/>
      <c r="G10" s="98"/>
      <c r="H10" s="98"/>
      <c r="I10" s="98"/>
      <c r="J10" s="98"/>
      <c r="K10" s="1"/>
    </row>
    <row r="11" spans="1:11" ht="31.5" customHeight="1" x14ac:dyDescent="0.25">
      <c r="A11" s="4" t="s">
        <v>8</v>
      </c>
      <c r="B11" s="99" t="s">
        <v>65</v>
      </c>
      <c r="C11" s="99"/>
      <c r="D11" s="99"/>
      <c r="E11" s="99"/>
      <c r="F11" s="99"/>
      <c r="G11" s="99"/>
      <c r="H11" s="99"/>
      <c r="I11" s="99"/>
      <c r="J11" s="99"/>
    </row>
    <row r="12" spans="1:11" ht="27.75" customHeight="1" x14ac:dyDescent="0.25">
      <c r="A12" s="4" t="s">
        <v>9</v>
      </c>
      <c r="B12" s="99" t="s">
        <v>66</v>
      </c>
      <c r="C12" s="99"/>
      <c r="D12" s="99"/>
      <c r="E12" s="99"/>
      <c r="F12" s="99"/>
      <c r="G12" s="99"/>
      <c r="H12" s="99"/>
      <c r="I12" s="99"/>
      <c r="J12" s="99"/>
    </row>
    <row r="13" spans="1:11" ht="15.75" x14ac:dyDescent="0.25">
      <c r="A13" s="52" t="s">
        <v>10</v>
      </c>
      <c r="B13" s="53"/>
      <c r="C13" s="53"/>
      <c r="D13" s="53"/>
      <c r="E13" s="53"/>
      <c r="F13" s="53"/>
      <c r="G13" s="53"/>
      <c r="H13" s="53"/>
      <c r="I13" s="53"/>
      <c r="J13" s="54"/>
    </row>
    <row r="14" spans="1:11" x14ac:dyDescent="0.25">
      <c r="A14" s="4" t="s">
        <v>11</v>
      </c>
      <c r="B14" s="25">
        <v>3</v>
      </c>
      <c r="C14" s="51" t="str">
        <f>IFERROR(VLOOKUP(B14,'[1]Validacion datos'!A2:B5,2,FALSE),"")</f>
        <v>DESARROLLO PRODUCTIVO</v>
      </c>
      <c r="D14" s="51"/>
      <c r="E14" s="51"/>
      <c r="F14" s="51"/>
      <c r="G14" s="51"/>
      <c r="H14" s="51"/>
      <c r="I14" s="51"/>
      <c r="J14" s="51"/>
    </row>
    <row r="15" spans="1:11" x14ac:dyDescent="0.25">
      <c r="A15" s="4" t="s">
        <v>12</v>
      </c>
      <c r="B15" s="7">
        <v>3.3</v>
      </c>
      <c r="C15" s="51" t="str">
        <f>IFERROR(VLOOKUP(B15,'[1]Validacion datos'!A8:B26,2,FALSE),"")</f>
        <v>Competitividad e innovavión en un ambiente favorable a la cooperación y la responsabilidad social</v>
      </c>
      <c r="D15" s="51"/>
      <c r="E15" s="51"/>
      <c r="F15" s="51"/>
      <c r="G15" s="51"/>
      <c r="H15" s="51"/>
      <c r="I15" s="51"/>
      <c r="J15" s="51"/>
    </row>
    <row r="16" spans="1:11" ht="25.5" customHeight="1" x14ac:dyDescent="0.25">
      <c r="A16" s="4" t="s">
        <v>13</v>
      </c>
      <c r="B16" s="8" t="s">
        <v>67</v>
      </c>
      <c r="C16" s="5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1"/>
      <c r="E16" s="51"/>
      <c r="F16" s="51"/>
      <c r="G16" s="51"/>
      <c r="H16" s="51"/>
      <c r="I16" s="51"/>
      <c r="J16" s="51"/>
    </row>
    <row r="17" spans="1:11" ht="15.75" x14ac:dyDescent="0.25">
      <c r="A17" s="52" t="s">
        <v>14</v>
      </c>
      <c r="B17" s="53"/>
      <c r="C17" s="53"/>
      <c r="D17" s="53"/>
      <c r="E17" s="53"/>
      <c r="F17" s="53"/>
      <c r="G17" s="53"/>
      <c r="H17" s="53"/>
      <c r="I17" s="53"/>
      <c r="J17" s="54"/>
    </row>
    <row r="18" spans="1:11" x14ac:dyDescent="0.25">
      <c r="A18" s="4" t="s">
        <v>15</v>
      </c>
      <c r="B18" s="62" t="s">
        <v>68</v>
      </c>
      <c r="C18" s="62"/>
      <c r="D18" s="62"/>
      <c r="E18" s="62"/>
      <c r="F18" s="62"/>
      <c r="G18" s="62"/>
      <c r="H18" s="62"/>
      <c r="I18" s="62"/>
      <c r="J18" s="63"/>
    </row>
    <row r="19" spans="1:11" ht="30" customHeight="1" x14ac:dyDescent="0.25">
      <c r="A19" s="9" t="s">
        <v>16</v>
      </c>
      <c r="B19" s="62" t="s">
        <v>69</v>
      </c>
      <c r="C19" s="62"/>
      <c r="D19" s="62"/>
      <c r="E19" s="62"/>
      <c r="F19" s="62"/>
      <c r="G19" s="62"/>
      <c r="H19" s="62"/>
      <c r="I19" s="62"/>
      <c r="J19" s="63"/>
    </row>
    <row r="20" spans="1:11" x14ac:dyDescent="0.25">
      <c r="A20" s="9" t="s">
        <v>17</v>
      </c>
      <c r="B20" s="62" t="s">
        <v>70</v>
      </c>
      <c r="C20" s="62"/>
      <c r="D20" s="62"/>
      <c r="E20" s="62"/>
      <c r="F20" s="62"/>
      <c r="G20" s="62"/>
      <c r="H20" s="62"/>
      <c r="I20" s="62"/>
      <c r="J20" s="63"/>
    </row>
    <row r="21" spans="1:11" ht="32.450000000000003" customHeight="1" x14ac:dyDescent="0.25">
      <c r="A21" s="9" t="s">
        <v>38</v>
      </c>
      <c r="B21" s="62" t="s">
        <v>71</v>
      </c>
      <c r="C21" s="62"/>
      <c r="D21" s="62"/>
      <c r="E21" s="62"/>
      <c r="F21" s="62"/>
      <c r="G21" s="62"/>
      <c r="H21" s="62"/>
      <c r="I21" s="62"/>
      <c r="J21" s="63"/>
      <c r="K21" s="1"/>
    </row>
    <row r="22" spans="1:11" ht="15.75" x14ac:dyDescent="0.25">
      <c r="A22" s="52" t="s">
        <v>18</v>
      </c>
      <c r="B22" s="53"/>
      <c r="C22" s="53"/>
      <c r="D22" s="53"/>
      <c r="E22" s="53"/>
      <c r="F22" s="53"/>
      <c r="G22" s="53"/>
      <c r="H22" s="53"/>
      <c r="I22" s="53"/>
      <c r="J22" s="54"/>
    </row>
    <row r="23" spans="1:11" ht="15.75" x14ac:dyDescent="0.25">
      <c r="A23" s="64" t="s">
        <v>19</v>
      </c>
      <c r="B23" s="65"/>
      <c r="C23" s="65"/>
      <c r="D23" s="65"/>
      <c r="E23" s="65"/>
      <c r="F23" s="65"/>
      <c r="G23" s="65"/>
      <c r="H23" s="65"/>
      <c r="I23" s="65"/>
      <c r="J23" s="66"/>
      <c r="K23" s="1"/>
    </row>
    <row r="24" spans="1:11" ht="15" customHeight="1" x14ac:dyDescent="0.25">
      <c r="A24" s="67" t="s">
        <v>20</v>
      </c>
      <c r="B24" s="68"/>
      <c r="C24" s="69" t="s">
        <v>21</v>
      </c>
      <c r="D24" s="71"/>
      <c r="E24" s="71"/>
      <c r="F24" s="71" t="s">
        <v>22</v>
      </c>
      <c r="G24" s="71"/>
      <c r="H24" s="68"/>
      <c r="I24" s="69" t="s">
        <v>23</v>
      </c>
      <c r="J24" s="70"/>
    </row>
    <row r="25" spans="1:11" x14ac:dyDescent="0.25">
      <c r="A25" s="72">
        <v>253456268</v>
      </c>
      <c r="B25" s="73"/>
      <c r="C25" s="79">
        <v>333372759</v>
      </c>
      <c r="D25" s="80"/>
      <c r="E25" s="81"/>
      <c r="F25" s="79">
        <v>300848693.76999998</v>
      </c>
      <c r="G25" s="80"/>
      <c r="H25" s="81"/>
      <c r="I25" s="74">
        <f>+IF(F25&gt;0,F25/C25,0)</f>
        <v>0.9024393434917698</v>
      </c>
      <c r="J25" s="75"/>
    </row>
    <row r="26" spans="1:11" ht="15.75" x14ac:dyDescent="0.25">
      <c r="A26" s="64" t="s">
        <v>24</v>
      </c>
      <c r="B26" s="65"/>
      <c r="C26" s="65"/>
      <c r="D26" s="65"/>
      <c r="E26" s="65"/>
      <c r="F26" s="65"/>
      <c r="G26" s="65"/>
      <c r="H26" s="65"/>
      <c r="I26" s="65"/>
      <c r="J26" s="66"/>
      <c r="K26" s="1"/>
    </row>
    <row r="27" spans="1:11" x14ac:dyDescent="0.25">
      <c r="A27" s="5"/>
      <c r="B27"/>
      <c r="C27" s="76" t="s">
        <v>49</v>
      </c>
      <c r="D27" s="77"/>
      <c r="E27" s="76" t="s">
        <v>57</v>
      </c>
      <c r="F27" s="77"/>
      <c r="G27" s="76" t="s">
        <v>58</v>
      </c>
      <c r="H27" s="76"/>
      <c r="I27" s="76" t="s">
        <v>25</v>
      </c>
      <c r="J27" s="78"/>
    </row>
    <row r="28" spans="1:11" ht="38.25" x14ac:dyDescent="0.25">
      <c r="A28" s="10" t="s">
        <v>26</v>
      </c>
      <c r="B28" s="11" t="s">
        <v>27</v>
      </c>
      <c r="C28" s="11" t="s">
        <v>39</v>
      </c>
      <c r="D28" s="11" t="s">
        <v>40</v>
      </c>
      <c r="E28" s="11" t="s">
        <v>43</v>
      </c>
      <c r="F28" s="11" t="s">
        <v>44</v>
      </c>
      <c r="G28" s="11" t="s">
        <v>45</v>
      </c>
      <c r="H28" s="11" t="s">
        <v>46</v>
      </c>
      <c r="I28" s="11" t="s">
        <v>47</v>
      </c>
      <c r="J28" s="12" t="s">
        <v>48</v>
      </c>
    </row>
    <row r="29" spans="1:11" ht="45.95" customHeight="1" x14ac:dyDescent="0.2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2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5" customHeight="1" x14ac:dyDescent="0.2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25">
      <c r="A32" s="52" t="s">
        <v>28</v>
      </c>
      <c r="B32" s="53"/>
      <c r="C32" s="53"/>
      <c r="D32" s="53"/>
      <c r="E32" s="53"/>
      <c r="F32" s="53"/>
      <c r="G32" s="53"/>
      <c r="H32" s="53"/>
      <c r="I32" s="53"/>
      <c r="J32" s="54"/>
    </row>
    <row r="33" spans="1:11" ht="48.75" customHeight="1" x14ac:dyDescent="0.25">
      <c r="A33" s="64" t="s">
        <v>29</v>
      </c>
      <c r="B33" s="65"/>
      <c r="C33" s="65"/>
      <c r="D33" s="65"/>
      <c r="E33" s="65"/>
      <c r="F33" s="65"/>
      <c r="G33" s="65"/>
      <c r="H33" s="65"/>
      <c r="I33" s="65"/>
      <c r="J33" s="66"/>
    </row>
    <row r="34" spans="1:11" ht="64.5" customHeight="1" x14ac:dyDescent="0.25">
      <c r="A34" s="20" t="s">
        <v>30</v>
      </c>
      <c r="B34" s="112" t="s">
        <v>50</v>
      </c>
      <c r="C34" s="112"/>
      <c r="D34" s="112"/>
      <c r="E34" s="112"/>
      <c r="F34" s="112"/>
      <c r="G34" s="112"/>
      <c r="H34" s="112"/>
      <c r="I34" s="112"/>
      <c r="J34" s="113"/>
    </row>
    <row r="35" spans="1:11" ht="90" customHeight="1" x14ac:dyDescent="0.25">
      <c r="A35" s="20" t="s">
        <v>31</v>
      </c>
      <c r="B35" s="112" t="s">
        <v>56</v>
      </c>
      <c r="C35" s="112"/>
      <c r="D35" s="112"/>
      <c r="E35" s="112"/>
      <c r="F35" s="112"/>
      <c r="G35" s="112"/>
      <c r="H35" s="112"/>
      <c r="I35" s="112"/>
      <c r="J35" s="113"/>
    </row>
    <row r="36" spans="1:11" x14ac:dyDescent="0.25">
      <c r="A36" s="20" t="s">
        <v>32</v>
      </c>
      <c r="B36" s="112" t="s">
        <v>60</v>
      </c>
      <c r="C36" s="112"/>
      <c r="D36" s="112"/>
      <c r="E36" s="112"/>
      <c r="F36" s="112"/>
      <c r="G36" s="112"/>
      <c r="H36" s="112"/>
      <c r="I36" s="112"/>
      <c r="J36" s="113"/>
    </row>
    <row r="37" spans="1:11" ht="30" x14ac:dyDescent="0.25">
      <c r="A37" s="20" t="s">
        <v>33</v>
      </c>
      <c r="B37" s="115" t="s">
        <v>61</v>
      </c>
      <c r="C37" s="115"/>
      <c r="D37" s="115"/>
      <c r="E37" s="115"/>
      <c r="F37" s="115"/>
      <c r="G37" s="115"/>
      <c r="H37" s="115"/>
      <c r="I37" s="115"/>
      <c r="J37" s="116"/>
      <c r="K37" s="1"/>
    </row>
    <row r="38" spans="1:11" ht="27.75" customHeight="1" x14ac:dyDescent="0.25">
      <c r="A38" s="52" t="s">
        <v>34</v>
      </c>
      <c r="B38" s="53"/>
      <c r="C38" s="53"/>
      <c r="D38" s="53"/>
      <c r="E38" s="53"/>
      <c r="F38" s="53"/>
      <c r="G38" s="53"/>
      <c r="H38" s="53"/>
      <c r="I38" s="53"/>
      <c r="J38" s="54"/>
    </row>
    <row r="39" spans="1:11" ht="15.75" x14ac:dyDescent="0.25">
      <c r="A39" s="55" t="s">
        <v>35</v>
      </c>
      <c r="B39" s="56"/>
      <c r="C39" s="56"/>
      <c r="D39" s="56"/>
      <c r="E39" s="56"/>
      <c r="F39" s="56"/>
      <c r="G39" s="56"/>
      <c r="H39" s="56"/>
      <c r="I39" s="56"/>
      <c r="J39" s="57"/>
    </row>
    <row r="40" spans="1:11" ht="30.75" customHeight="1" x14ac:dyDescent="0.25">
      <c r="A40" s="58" t="s">
        <v>41</v>
      </c>
      <c r="B40" s="59"/>
      <c r="C40" s="59"/>
      <c r="D40" s="59"/>
      <c r="E40" s="59"/>
      <c r="F40" s="59"/>
      <c r="G40" s="59"/>
      <c r="H40" s="59"/>
      <c r="I40" s="59"/>
      <c r="J40" s="60"/>
    </row>
    <row r="41" spans="1:11" x14ac:dyDescent="0.25">
      <c r="A41" s="26"/>
      <c r="B41" s="26"/>
      <c r="C41" s="26"/>
      <c r="D41" s="26"/>
      <c r="E41" s="26"/>
      <c r="F41" s="26"/>
      <c r="G41" s="26"/>
      <c r="H41" s="26"/>
      <c r="I41" s="26"/>
      <c r="J41" s="26"/>
    </row>
    <row r="42" spans="1:11" x14ac:dyDescent="0.25">
      <c r="A42" s="61" t="s">
        <v>42</v>
      </c>
      <c r="B42" s="61"/>
      <c r="C42" s="61"/>
      <c r="D42" s="61"/>
      <c r="E42" s="61"/>
      <c r="F42" s="61"/>
      <c r="G42" s="61"/>
      <c r="H42" s="61"/>
      <c r="I42" s="61"/>
      <c r="J42" s="61"/>
    </row>
    <row r="44" spans="1:11" ht="15.75" thickBot="1" x14ac:dyDescent="0.3">
      <c r="A44" s="29" t="s">
        <v>51</v>
      </c>
      <c r="B44" s="30">
        <v>253456268</v>
      </c>
      <c r="G44" s="117"/>
      <c r="H44" s="117"/>
      <c r="I44" s="117"/>
    </row>
    <row r="45" spans="1:11" x14ac:dyDescent="0.25">
      <c r="A45" s="29" t="s">
        <v>52</v>
      </c>
      <c r="B45" s="30">
        <v>333372759</v>
      </c>
      <c r="G45" s="118" t="s">
        <v>53</v>
      </c>
      <c r="H45" s="118"/>
      <c r="I45" s="118"/>
    </row>
    <row r="46" spans="1:11" x14ac:dyDescent="0.25">
      <c r="A46" s="29" t="s">
        <v>54</v>
      </c>
      <c r="B46" s="30">
        <v>321229381.91000003</v>
      </c>
      <c r="G46" s="114" t="s">
        <v>55</v>
      </c>
      <c r="H46" s="114"/>
      <c r="I46" s="114"/>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 3</vt:lpstr>
      <vt:lpstr>Eje 4</vt:lpstr>
      <vt:lpstr>ejemplo</vt:lpstr>
      <vt:lpstr>'Eje 3'!Área_de_impresión</vt:lpstr>
      <vt:lpstr>'Eje 4'!Área_de_impresión</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Lucas Ariel Germosen Paulino</cp:lastModifiedBy>
  <cp:lastPrinted>2023-04-14T17:23:37Z</cp:lastPrinted>
  <dcterms:created xsi:type="dcterms:W3CDTF">2021-03-22T15:50:10Z</dcterms:created>
  <dcterms:modified xsi:type="dcterms:W3CDTF">2024-07-10T19:11:40Z</dcterms:modified>
</cp:coreProperties>
</file>