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Abril 2024" sheetId="3" r:id="rId1"/>
    <sheet name="Hoja1" sheetId="4" r:id="rId2"/>
    <sheet name="Hoja2" sheetId="5" r:id="rId3"/>
  </sheets>
  <definedNames>
    <definedName name="_xlnm.Print_Area" localSheetId="0">'Abril 2024'!$A$1:$S$117</definedName>
    <definedName name="_xlnm.Print_Titles" localSheetId="0">'Abril 2024'!$3:$4</definedName>
  </definedNames>
  <calcPr calcId="145621"/>
</workbook>
</file>

<file path=xl/calcChain.xml><?xml version="1.0" encoding="utf-8"?>
<calcChain xmlns="http://schemas.openxmlformats.org/spreadsheetml/2006/main">
  <c r="I70" i="3" l="1"/>
  <c r="H70" i="3"/>
  <c r="G70" i="3"/>
  <c r="I48" i="3"/>
  <c r="H48" i="3"/>
  <c r="G48" i="3"/>
  <c r="F48" i="3"/>
  <c r="F104" i="3" l="1"/>
  <c r="F103" i="3"/>
  <c r="D97" i="3"/>
  <c r="F100" i="3"/>
  <c r="F99" i="3"/>
  <c r="F95" i="3"/>
  <c r="F94" i="3"/>
  <c r="F92" i="3" s="1"/>
  <c r="E92" i="3"/>
  <c r="D92" i="3"/>
  <c r="F85" i="3"/>
  <c r="F86" i="3"/>
  <c r="F84" i="3"/>
  <c r="F82" i="3" s="1"/>
  <c r="E82" i="3"/>
  <c r="D82" i="3"/>
  <c r="E77" i="3"/>
  <c r="D77" i="3"/>
  <c r="F80" i="3"/>
  <c r="F79" i="3"/>
  <c r="F77" i="3" s="1"/>
  <c r="F73" i="3"/>
  <c r="F74" i="3"/>
  <c r="F75" i="3"/>
  <c r="E70" i="3"/>
  <c r="E88" i="3" s="1"/>
  <c r="E58" i="3"/>
  <c r="F61" i="3"/>
  <c r="F62" i="3"/>
  <c r="F63" i="3"/>
  <c r="F64" i="3"/>
  <c r="F65" i="3"/>
  <c r="F66" i="3"/>
  <c r="F58" i="3" s="1"/>
  <c r="F67" i="3"/>
  <c r="F68" i="3"/>
  <c r="F51" i="3"/>
  <c r="F52" i="3"/>
  <c r="F53" i="3"/>
  <c r="F54" i="3"/>
  <c r="F55" i="3"/>
  <c r="F56" i="3"/>
  <c r="F50" i="3"/>
  <c r="E48" i="3"/>
  <c r="E38" i="3"/>
  <c r="F41" i="3"/>
  <c r="F42" i="3"/>
  <c r="F43" i="3"/>
  <c r="F44" i="3"/>
  <c r="F45" i="3"/>
  <c r="E26" i="3"/>
  <c r="E14" i="3"/>
  <c r="F17" i="3"/>
  <c r="F18" i="3"/>
  <c r="F19" i="3"/>
  <c r="F20" i="3"/>
  <c r="F21" i="3"/>
  <c r="F22" i="3"/>
  <c r="F23" i="3"/>
  <c r="F24" i="3"/>
  <c r="F10" i="3"/>
  <c r="F11" i="3"/>
  <c r="F12" i="3"/>
  <c r="E6" i="3"/>
  <c r="S60" i="3"/>
  <c r="S61" i="3"/>
  <c r="S62" i="3"/>
  <c r="S63" i="3"/>
  <c r="S64" i="3"/>
  <c r="S65" i="3"/>
  <c r="S66" i="3"/>
  <c r="S67" i="3"/>
  <c r="S68" i="3"/>
  <c r="S8" i="3" l="1"/>
  <c r="S9" i="3"/>
  <c r="S10" i="3"/>
  <c r="S11" i="3"/>
  <c r="S12" i="3"/>
  <c r="D70" i="3"/>
  <c r="D58" i="3"/>
  <c r="D48" i="3"/>
  <c r="D38" i="3"/>
  <c r="D26" i="3"/>
  <c r="D14" i="3"/>
  <c r="F9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K70" i="3"/>
  <c r="S70" i="3" s="1"/>
  <c r="S69" i="3"/>
  <c r="F60" i="3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F26" i="3" s="1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F8" i="3"/>
  <c r="R6" i="3"/>
  <c r="Q6" i="3"/>
  <c r="P6" i="3"/>
  <c r="O6" i="3"/>
  <c r="N6" i="3"/>
  <c r="M6" i="3"/>
  <c r="L6" i="3"/>
  <c r="K6" i="3"/>
  <c r="J6" i="3"/>
  <c r="I6" i="3"/>
  <c r="H6" i="3"/>
  <c r="G6" i="3"/>
  <c r="F6" i="3" l="1"/>
  <c r="F38" i="3"/>
  <c r="D6" i="3"/>
  <c r="D88" i="3" s="1"/>
  <c r="S58" i="3"/>
  <c r="S26" i="3"/>
  <c r="S38" i="3"/>
  <c r="S14" i="3"/>
  <c r="G88" i="3"/>
  <c r="D105" i="3"/>
  <c r="E105" i="3"/>
  <c r="F88" i="3"/>
  <c r="F105" i="3" s="1"/>
  <c r="I88" i="3"/>
  <c r="I105" i="3" s="1"/>
  <c r="K88" i="3"/>
  <c r="K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G105" i="3"/>
  <c r="S6" i="3"/>
  <c r="S88" i="3" l="1"/>
  <c r="S105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<sst xmlns="http://schemas.openxmlformats.org/spreadsheetml/2006/main" count="174" uniqueCount="174">
  <si>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</si>
  <si>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</si>
  <si>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</si>
  <si>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</si>
  <si>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</si>
  <si>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</si>
  <si>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</si>
  <si>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</si>
  <si>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</si>
  <si>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</si>
  <si>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</si>
  <si>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</si>
  <si>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</si>
  <si>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</si>
  <si>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</si>
  <si>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</si>
  <si>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</si>
  <si>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</si>
  <si>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</si>
  <si>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</si>
  <si>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</si>
  <si>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</si>
  <si>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</si>
  <si>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</si>
  <si>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</si>
  <si>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</si>
  <si>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</si>
  <si>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</si>
  <si>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</si>
  <si>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</si>
  <si>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</si>
  <si>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</si>
  <si>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</si>
  <si>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</si>
  <si>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</si>
  <si>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</si>
  <si>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</si>
  <si>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</si>
  <si>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</si>
  <si>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</si>
  <si>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</si>
  <si>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</si>
  <si>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</si>
  <si>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</si>
  <si>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</si>
  <si>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</si>
  <si>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</si>
  <si>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</si>
  <si>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</si>
  <si>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</si>
  <si>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</si>
  <si>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</si>
  <si>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</si>
  <si>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</si>
  <si>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</si>
  <si>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</si>
  <si>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</si>
  <si>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</si>
  <si>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</si>
  <si>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</si>
  <si>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</si>
  <si>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</si>
  <si>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</si>
  <si>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</si>
  <si>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</si>
  <si>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</si>
  <si>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</si>
  <si>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</si>
  <si>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</si>
  <si>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</si>
  <si>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</si>
  <si>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</si>
  <si>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</si>
  <si>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</si>
  <si>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</si>
  <si>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</si>
  <si>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</si>
  <si>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</si>
  <si>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</si>
  <si>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</si>
  <si>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</si>
  <si>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</si>
  <si>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</si>
  <si>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</si>
  <si>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</si>
  <si>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</si>
  <si>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</si>
  <si>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</si>
  <si>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</si>
  <si>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</si>
  <si>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</si>
  <si>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</si>
  <si>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</si>
  <si>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</si>
  <si>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</si>
  <si>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</si>
  <si>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</si>
  <si>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</si>
  <si>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</si>
  <si>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</si>
  <si>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</si>
  <si>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</si>
  <si>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</si>
  <si>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</si>
  <si>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</si>
  <si>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</si>
  <si>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</si>
  <si>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</si>
  <si>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</si>
  <si>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</si>
  <si>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</si>
  <si>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</si>
  <si>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</si>
  <si>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</si>
  <si>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</si>
  <si>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</si>
  <si>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</si>
  <si>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</si>
  <si>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</si>
  <si>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</si>
  <si>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</si>
  <si>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</si>
  <si>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</si>
  <si>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</si>
  <si>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</si>
  <si>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</si>
  <si>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</si>
  <si>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</si>
  <si>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</si>
  <si>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</si>
  <si>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</si>
  <si>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</si>
  <si>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</si>
  <si>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</si>
  <si>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</si>
  <si>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</si>
  <si>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</si>
  <si>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</si>
  <si>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</si>
  <si>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</si>
  <si>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</si>
  <si>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</si>
  <si>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</si>
  <si>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</si>
  <si>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</si>
  <si>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</si>
  <si>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</si>
  <si>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</si>
  <si>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</si>
  <si>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</si>
  <si>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</si>
  <si>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</si>
  <si>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</si>
  <si>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</si>
  <si>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</si>
  <si>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</si>
  <si>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</si>
  <si>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</si>
  <si>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</si>
  <si>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</si>
  <si>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</si>
  <si>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</si>
  <si>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</si>
  <si>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</si>
  <si>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</si>
  <si>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</si>
  <si>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ABEL ANTONIO TAVERAS SEGURA</t>
  </si>
  <si>
    <t>JUANA BENILDA FRIAS</t>
  </si>
  <si>
    <t xml:space="preserve"> DIRECTOR FINANCIERO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</si>
  <si>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</si>
  <si>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</si>
  <si>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</si>
  <si>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</si>
  <si>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ANNY LISBET SANTANA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</si>
</sst>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07">
    <xf numFmtId="0" fontId="0" fillId="0" borderId="0" xfId="0"/>
    <xf numFmtId="43" fontId="0" fillId="0" borderId="0" xfId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3" fontId="7" fillId="0" borderId="6" xfId="0" applyNumberFormat="1" applyFont="1" applyBorder="1" applyAlignment="1">
      <alignment horizontal="left" vertical="center" wrapText="1"/>
    </xf>
    <xf numFmtId="43" fontId="6" fillId="0" borderId="6" xfId="0" applyNumberFormat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/>
    </xf>
    <xf numFmtId="43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43" fontId="9" fillId="0" borderId="6" xfId="1" applyFont="1" applyBorder="1" applyAlignment="1">
      <alignment vertical="center"/>
    </xf>
    <xf numFmtId="43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43" fontId="11" fillId="0" borderId="6" xfId="1" applyFont="1" applyBorder="1" applyAlignment="1">
      <alignment vertical="center" wrapText="1"/>
    </xf>
    <xf numFmtId="43" fontId="11" fillId="0" borderId="6" xfId="1" applyFont="1" applyBorder="1" applyAlignment="1">
      <alignment horizontal="right" vertical="center"/>
    </xf>
    <xf numFmtId="43" fontId="9" fillId="0" borderId="6" xfId="0" applyNumberFormat="1" applyFont="1" applyBorder="1" applyAlignment="1">
      <alignment vertical="center"/>
    </xf>
    <xf numFmtId="43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3" fontId="11" fillId="0" borderId="6" xfId="1" applyFont="1" applyBorder="1" applyAlignment="1">
      <alignment vertical="center"/>
    </xf>
    <xf numFmtId="43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43" fontId="1" fillId="0" borderId="0" xfId="0" applyNumberFormat="1" applyFont="1"/>
    <xf numFmtId="9" fontId="1" fillId="0" borderId="0" xfId="0" applyNumberFormat="1" applyFont="1"/>
    <xf numFmtId="43" fontId="14" fillId="0" borderId="6" xfId="1" applyFont="1" applyBorder="1" applyAlignment="1">
      <alignment horizontal="right" vertical="center"/>
    </xf>
    <xf numFmtId="43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horizontal="right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right" vertical="center" wrapText="1"/>
    </xf>
    <xf numFmtId="43" fontId="4" fillId="0" borderId="6" xfId="1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6" fillId="0" borderId="0" xfId="1" applyFont="1" applyBorder="1" applyAlignment="1">
      <alignment vertical="center" wrapText="1"/>
    </xf>
    <xf numFmtId="43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3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43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43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4" fontId="27" fillId="0" borderId="0" xfId="0" applyNumberFormat="1" applyFont="1" applyAlignment="1">
      <alignment vertical="center"/>
    </xf>
    <xf numFmtId="2" fontId="9" fillId="0" borderId="6" xfId="1" applyNumberFormat="1" applyFont="1" applyBorder="1" applyAlignment="1">
      <alignment vertical="center" wrapText="1"/>
    </xf>
    <xf numFmtId="43" fontId="9" fillId="3" borderId="6" xfId="1" applyFont="1" applyFill="1" applyBorder="1" applyAlignment="1">
      <alignment horizontal="center" vertical="center" wrapText="1"/>
    </xf>
    <xf numFmtId="43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30/04/202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106</xdr:row>
      <xdr:rowOff>255270</xdr:rowOff>
    </xdr:from>
    <xdr:ext cx="242631" cy="405432"/>
    <xdr:sp macro="" textlink=""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119</xdr:row>
      <xdr:rowOff>0</xdr:rowOff>
    </xdr:from>
    <xdr:ext cx="3638550" cy="1219200"/>
    <xdr:sp macro="" textlink=""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106</xdr:row>
      <xdr:rowOff>118782</xdr:rowOff>
    </xdr:from>
    <xdr:ext cx="184731" cy="280205"/>
    <xdr:sp macro="" textlink=""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116</xdr:row>
      <xdr:rowOff>120650</xdr:rowOff>
    </xdr:from>
    <xdr:ext cx="20607655" cy="2823210"/>
    <xdr:sp macro="" textlink=""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Maquinarias, Otros Equipos y Herramientas; la cuenta Equipos de Comunicaciones y Señalamiento tiene una ejecución en el mes de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 abril de RD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$55,438,236.79. </a:t>
          </a:r>
          <a:r>
            <a:rPr lang="es-DO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Las informaciones provienen de un corte preliminar teniendo como fuente el Mayor General</a:t>
          </a:r>
          <a:r>
            <a:rPr lang="es-ES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anose="020F0502020204030204" pitchFamily="34" charset="0"/>
            </a:rPr>
            <a:t>remitido por el Departamento de Contabilidad el último día de cada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 baseline="0">
            <a:latin typeface="Calibri" panose="020F050202020403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1"/>
  <sheetViews>
    <sheetView showGridLines="0" tabSelected="1" view="pageBreakPreview" topLeftCell="A99" zoomScale="50" zoomScaleNormal="85" zoomScaleSheetLayoutView="50" workbookViewId="0">
      <selection activeCell="I113" sqref="I113"/>
    </sheetView>
  </sheetViews>
  <sheetFormatPr baseColWidth="10" defaultColWidth="11.42578125" defaultRowHeight="21"/>
  <cols>
    <col min="1" max="1" width="7" style="3" customWidth="1"/>
    <col min="2" max="2" width="7.85546875" style="3" customWidth="1"/>
    <col min="3" max="3" width="48.140625" style="4" customWidth="1"/>
    <col min="4" max="4" width="30.85546875" style="3" customWidth="1"/>
    <col min="5" max="5" width="29.85546875" style="3" customWidth="1"/>
    <col min="6" max="6" width="35.140625" style="3" customWidth="1"/>
    <col min="7" max="9" width="29.85546875" style="3" customWidth="1"/>
    <col min="10" max="10" width="31.28515625" style="3" customWidth="1"/>
    <col min="11" max="11" width="10.42578125" style="3" bestFit="1" customWidth="1"/>
    <col min="12" max="14" width="19.42578125" style="3" customWidth="1"/>
    <col min="15" max="15" width="18" style="3" customWidth="1"/>
    <col min="16" max="16" width="14.85546875" style="3" customWidth="1"/>
    <col min="17" max="17" width="19.42578125" style="5" customWidth="1"/>
    <col min="18" max="18" width="16.28515625" style="2" customWidth="1"/>
    <col min="19" max="19" width="40" style="2" customWidth="1"/>
    <col min="20" max="20" width="22.85546875" style="2" customWidth="1"/>
    <col min="21" max="21" width="17.28515625" style="2" customWidth="1"/>
    <col min="22" max="22" width="14.85546875" style="2" customWidth="1"/>
    <col min="23" max="24" width="5.85546875" style="2" customWidth="1"/>
    <col min="25" max="26" width="7.42578125" style="2" customWidth="1"/>
    <col min="27" max="27" width="21" style="2" customWidth="1"/>
    <col min="28" max="37" width="7.42578125" style="2" customWidth="1"/>
    <col min="38" max="48" width="11.42578125" style="2"/>
    <col min="49" max="16384" width="11.42578125" style="3"/>
  </cols>
  <sheetData>
    <row r="1" spans="1:53" ht="72" customHeight="1">
      <c r="L1" s="97" t="s">
        <v>0</v>
      </c>
      <c r="M1" s="98"/>
      <c r="N1" s="98"/>
      <c r="O1" s="99"/>
      <c r="Q1" s="3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53" ht="33" customHeight="1">
      <c r="C2" s="6"/>
      <c r="D2" s="7"/>
      <c r="E2" s="7"/>
      <c r="F2" s="7"/>
      <c r="G2" s="7"/>
      <c r="H2" s="7"/>
      <c r="I2" s="7"/>
      <c r="J2" s="7"/>
      <c r="K2" s="7"/>
      <c r="L2" s="29"/>
      <c r="M2" s="29"/>
      <c r="N2" s="29"/>
      <c r="O2" s="29"/>
      <c r="P2" s="29"/>
      <c r="Q2" s="29"/>
      <c r="R2" s="32"/>
    </row>
    <row r="3" spans="1:53" ht="34.5" customHeight="1">
      <c r="A3" s="100" t="s">
        <v>1</v>
      </c>
      <c r="B3" s="100"/>
      <c r="C3" s="100"/>
      <c r="D3" s="105" t="s">
        <v>2</v>
      </c>
      <c r="E3" s="105" t="s">
        <v>3</v>
      </c>
      <c r="F3" s="105" t="s">
        <v>4</v>
      </c>
      <c r="G3" s="100" t="s">
        <v>5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AW3" s="2"/>
    </row>
    <row r="4" spans="1:53" s="2" customFormat="1" ht="46.5" customHeight="1">
      <c r="A4" s="100"/>
      <c r="B4" s="100"/>
      <c r="C4" s="100"/>
      <c r="D4" s="106"/>
      <c r="E4" s="106"/>
      <c r="F4" s="106"/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8" t="s">
        <v>18</v>
      </c>
      <c r="T4"/>
      <c r="U4"/>
      <c r="V4"/>
      <c r="AH4" s="40"/>
      <c r="AI4" s="40"/>
    </row>
    <row r="5" spans="1:53">
      <c r="A5" s="9" t="s">
        <v>19</v>
      </c>
      <c r="B5" s="10"/>
      <c r="C5" s="92" t="s">
        <v>20</v>
      </c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  <c r="T5"/>
      <c r="U5"/>
      <c r="V5"/>
      <c r="W5" s="33"/>
      <c r="Z5" s="40"/>
      <c r="AA5" s="40"/>
      <c r="AB5" s="40"/>
      <c r="AC5" s="40"/>
      <c r="AD5" s="40"/>
      <c r="AE5" s="40"/>
      <c r="AF5" s="40"/>
      <c r="AG5" s="40"/>
      <c r="AH5" s="40"/>
      <c r="AI5" s="40"/>
      <c r="AW5" s="2"/>
      <c r="AX5" s="2"/>
      <c r="AY5" s="2"/>
      <c r="AZ5" s="2"/>
      <c r="BA5" s="2"/>
    </row>
    <row r="6" spans="1:53" ht="28.5" customHeight="1">
      <c r="A6" s="9" t="s">
        <v>21</v>
      </c>
      <c r="B6" s="10"/>
      <c r="C6" s="92" t="s">
        <v>22</v>
      </c>
      <c r="D6" s="13">
        <f>SUM(D8:D12)</f>
        <v>3979446767</v>
      </c>
      <c r="E6" s="13">
        <f>SUM(E8:E12)</f>
        <v>7000000</v>
      </c>
      <c r="F6" s="13">
        <f>SUM(F8:F12)</f>
        <v>3986446767</v>
      </c>
      <c r="G6" s="13">
        <f>+G8+G9+G10+G11+G12</f>
        <v>224173984.81</v>
      </c>
      <c r="H6" s="14">
        <f t="shared" ref="H6:O6" si="0">H8+H9+H10+H11+H12</f>
        <v>245044984.39999998</v>
      </c>
      <c r="I6" s="14">
        <f t="shared" si="0"/>
        <v>244666691.68000001</v>
      </c>
      <c r="J6" s="14">
        <f t="shared" si="0"/>
        <v>328260543</v>
      </c>
      <c r="K6" s="14">
        <f t="shared" si="0"/>
        <v>0</v>
      </c>
      <c r="L6" s="14">
        <f t="shared" si="0"/>
        <v>0</v>
      </c>
      <c r="M6" s="18">
        <f t="shared" si="0"/>
        <v>0</v>
      </c>
      <c r="N6" s="18">
        <f t="shared" si="0"/>
        <v>0</v>
      </c>
      <c r="O6" s="18">
        <f t="shared" si="0"/>
        <v>0</v>
      </c>
      <c r="P6" s="18">
        <f t="shared" ref="P6:Q6" si="1">P8+P9+P10+P11+P12</f>
        <v>0</v>
      </c>
      <c r="Q6" s="18">
        <f t="shared" si="1"/>
        <v>0</v>
      </c>
      <c r="R6" s="18">
        <f t="shared" ref="R6" si="2">R8+R9+R10+R11+R12</f>
        <v>0</v>
      </c>
      <c r="S6" s="17">
        <f>SUM(G6:R6)</f>
        <v>1042146203.89</v>
      </c>
      <c r="T6"/>
      <c r="U6"/>
      <c r="V6"/>
      <c r="W6" s="34"/>
      <c r="X6" s="35"/>
      <c r="Z6" s="41"/>
      <c r="AW6" s="2"/>
      <c r="AX6" s="2"/>
      <c r="AY6" s="2"/>
      <c r="AZ6" s="2"/>
      <c r="BA6" s="2"/>
    </row>
    <row r="7" spans="1:53">
      <c r="A7" s="15"/>
      <c r="B7" s="16"/>
      <c r="C7" s="92"/>
      <c r="D7" s="17"/>
      <c r="E7" s="17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7"/>
      <c r="T7"/>
      <c r="U7"/>
      <c r="V7"/>
      <c r="W7" s="34"/>
      <c r="X7" s="35"/>
      <c r="Z7" s="41"/>
      <c r="AW7" s="2"/>
      <c r="AX7" s="2"/>
      <c r="AY7" s="2"/>
      <c r="AZ7" s="2"/>
      <c r="BA7" s="2"/>
    </row>
    <row r="8" spans="1:53">
      <c r="A8" s="15"/>
      <c r="B8" s="19" t="s">
        <v>23</v>
      </c>
      <c r="C8" s="93" t="s">
        <v>24</v>
      </c>
      <c r="D8" s="20">
        <v>2502475112</v>
      </c>
      <c r="E8" s="87">
        <v>0</v>
      </c>
      <c r="F8" s="20">
        <f t="shared" ref="F8:F12" si="3">+D8+E8</f>
        <v>2502475112</v>
      </c>
      <c r="G8" s="21">
        <v>167855971.72999999</v>
      </c>
      <c r="H8" s="21">
        <v>175049876.63999999</v>
      </c>
      <c r="I8" s="21">
        <v>173594082.11000001</v>
      </c>
      <c r="J8" s="21">
        <v>175592946.78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36">
        <f>SUM(G8:R8)</f>
        <v>692092877.25999999</v>
      </c>
      <c r="T8"/>
      <c r="U8"/>
      <c r="V8"/>
      <c r="W8" s="34"/>
      <c r="X8" s="35"/>
      <c r="AW8" s="2"/>
      <c r="AX8" s="2"/>
      <c r="AY8" s="2"/>
      <c r="AZ8" s="2"/>
      <c r="BA8" s="2"/>
    </row>
    <row r="9" spans="1:53">
      <c r="A9" s="15"/>
      <c r="B9" s="19" t="s">
        <v>25</v>
      </c>
      <c r="C9" s="93" t="s">
        <v>26</v>
      </c>
      <c r="D9" s="20">
        <v>750816867</v>
      </c>
      <c r="E9" s="87">
        <v>426677850</v>
      </c>
      <c r="F9" s="20">
        <f t="shared" si="3"/>
        <v>1177494717</v>
      </c>
      <c r="G9" s="21">
        <v>31913950.280000001</v>
      </c>
      <c r="H9" s="21">
        <v>44857573.700000003</v>
      </c>
      <c r="I9" s="21">
        <v>45822498</v>
      </c>
      <c r="J9" s="21">
        <v>126730548.66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36">
        <f>SUM(G9:R9)</f>
        <v>249324570.63999999</v>
      </c>
      <c r="T9"/>
      <c r="U9"/>
      <c r="V9"/>
      <c r="W9" s="34"/>
      <c r="X9" s="35"/>
      <c r="AW9" s="2"/>
      <c r="AX9" s="2"/>
      <c r="AY9" s="2"/>
      <c r="AZ9" s="2"/>
      <c r="BA9" s="2"/>
    </row>
    <row r="10" spans="1:53">
      <c r="A10" s="15"/>
      <c r="B10" s="19" t="s">
        <v>27</v>
      </c>
      <c r="C10" s="93" t="s">
        <v>28</v>
      </c>
      <c r="D10" s="20">
        <v>0</v>
      </c>
      <c r="E10" s="20">
        <v>0</v>
      </c>
      <c r="F10" s="20">
        <f t="shared" si="3"/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36">
        <f t="shared" ref="S10:S12" si="4">SUM(G10:R10)</f>
        <v>0</v>
      </c>
      <c r="T10"/>
      <c r="U10"/>
      <c r="V10"/>
      <c r="W10" s="34"/>
      <c r="X10" s="35"/>
      <c r="AW10" s="2"/>
      <c r="AX10" s="2"/>
      <c r="AY10" s="2"/>
      <c r="AZ10" s="2"/>
      <c r="BA10" s="2"/>
    </row>
    <row r="11" spans="1:53">
      <c r="A11" s="15"/>
      <c r="B11" s="19" t="s">
        <v>29</v>
      </c>
      <c r="C11" s="93" t="s">
        <v>30</v>
      </c>
      <c r="D11" s="20">
        <v>419677850</v>
      </c>
      <c r="E11" s="87">
        <v>-419677850</v>
      </c>
      <c r="F11" s="20">
        <f t="shared" si="3"/>
        <v>0</v>
      </c>
      <c r="G11" s="21">
        <v>0</v>
      </c>
      <c r="H11" s="21">
        <v>0</v>
      </c>
      <c r="I11" s="21">
        <v>0</v>
      </c>
      <c r="J11" s="21">
        <v>1039935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36">
        <f t="shared" si="4"/>
        <v>1039935</v>
      </c>
      <c r="T11"/>
      <c r="U11"/>
      <c r="V11"/>
      <c r="W11" s="34"/>
      <c r="X11" s="35"/>
      <c r="AW11" s="2"/>
      <c r="AX11" s="2"/>
      <c r="AY11" s="2"/>
      <c r="AZ11" s="2"/>
      <c r="BA11" s="2"/>
    </row>
    <row r="12" spans="1:53">
      <c r="A12" s="15"/>
      <c r="B12" s="19" t="s">
        <v>31</v>
      </c>
      <c r="C12" s="93" t="s">
        <v>32</v>
      </c>
      <c r="D12" s="20">
        <v>306476938</v>
      </c>
      <c r="E12" s="20">
        <v>0</v>
      </c>
      <c r="F12" s="20">
        <f t="shared" si="3"/>
        <v>306476938</v>
      </c>
      <c r="G12" s="21">
        <v>24404062.800000001</v>
      </c>
      <c r="H12" s="21">
        <v>25137534.059999999</v>
      </c>
      <c r="I12" s="21">
        <v>25250111.57</v>
      </c>
      <c r="J12" s="21">
        <v>24897112.559999999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36">
        <f t="shared" si="4"/>
        <v>99688820.99000001</v>
      </c>
      <c r="T12"/>
      <c r="U12"/>
      <c r="V12"/>
      <c r="W12" s="34"/>
      <c r="X12" s="35"/>
      <c r="AW12" s="2"/>
      <c r="AX12" s="2"/>
      <c r="AY12" s="2"/>
      <c r="AZ12" s="2"/>
      <c r="BA12" s="2"/>
    </row>
    <row r="13" spans="1:53">
      <c r="A13" s="15"/>
      <c r="B13" s="16"/>
      <c r="C13" s="93"/>
      <c r="D13" s="20"/>
      <c r="E13" s="20"/>
      <c r="F13" s="2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36">
        <f>+G13+H13+I13+J13+K13+L13+M13+N13+O13+T13+U13+V13+P13+Q13</f>
        <v>0</v>
      </c>
      <c r="T13"/>
      <c r="U13"/>
      <c r="V13"/>
      <c r="W13" s="34"/>
      <c r="X13" s="35"/>
      <c r="AW13" s="2"/>
      <c r="AX13" s="2"/>
      <c r="AY13" s="2"/>
      <c r="AZ13" s="2"/>
      <c r="BA13" s="2"/>
    </row>
    <row r="14" spans="1:53">
      <c r="A14" s="9" t="s">
        <v>33</v>
      </c>
      <c r="B14" s="16"/>
      <c r="C14" s="92" t="s">
        <v>34</v>
      </c>
      <c r="D14" s="22">
        <f>SUM(D16:D24)</f>
        <v>999635130</v>
      </c>
      <c r="E14" s="22">
        <f>SUM(E16:E24)</f>
        <v>10200000</v>
      </c>
      <c r="F14" s="22">
        <f>SUM(F16:F24)</f>
        <v>1009835130</v>
      </c>
      <c r="G14" s="22">
        <f>+G16+G17+G18+G19+G20+G21+G22+G23+G24</f>
        <v>45334993.780000001</v>
      </c>
      <c r="H14" s="23">
        <f t="shared" ref="H14:O14" si="5">H16+H17+H18+H19+H20+H21+H22+H23+H24</f>
        <v>57430992.25</v>
      </c>
      <c r="I14" s="23">
        <f t="shared" si="5"/>
        <v>88238304.260000005</v>
      </c>
      <c r="J14" s="23">
        <f t="shared" si="5"/>
        <v>188970741.22999999</v>
      </c>
      <c r="K14" s="23">
        <f t="shared" si="5"/>
        <v>0</v>
      </c>
      <c r="L14" s="23">
        <f t="shared" si="5"/>
        <v>0</v>
      </c>
      <c r="M14" s="23">
        <f t="shared" si="5"/>
        <v>0</v>
      </c>
      <c r="N14" s="23">
        <f t="shared" si="5"/>
        <v>0</v>
      </c>
      <c r="O14" s="23">
        <f t="shared" si="5"/>
        <v>0</v>
      </c>
      <c r="P14" s="23">
        <f t="shared" ref="P14:Q14" si="6">P16+P17+P18+P19+P20+P21+P22+P23+P24</f>
        <v>0</v>
      </c>
      <c r="Q14" s="23">
        <f t="shared" si="6"/>
        <v>0</v>
      </c>
      <c r="R14" s="23">
        <f t="shared" ref="R14" si="7">R16+R17+R18+R19+R20+R21+R22+R23+R24</f>
        <v>0</v>
      </c>
      <c r="S14" s="17">
        <f>SUM(G14:R14)</f>
        <v>379975031.51999998</v>
      </c>
      <c r="T14" s="37"/>
      <c r="U14"/>
      <c r="V14"/>
      <c r="W14" s="34"/>
      <c r="X14" s="35"/>
      <c r="Z14" s="101"/>
      <c r="AA14" s="102"/>
      <c r="AB14" s="102"/>
      <c r="AC14" s="102"/>
      <c r="AW14" s="2"/>
      <c r="AX14" s="2"/>
      <c r="AY14" s="2"/>
      <c r="AZ14" s="2"/>
      <c r="BA14" s="2"/>
    </row>
    <row r="15" spans="1:53">
      <c r="A15" s="15"/>
      <c r="B15" s="16"/>
      <c r="C15" s="92"/>
      <c r="D15" s="22"/>
      <c r="E15" s="22"/>
      <c r="F15" s="22"/>
      <c r="G15" s="22"/>
      <c r="H15" s="23"/>
      <c r="I15" s="23"/>
      <c r="J15" s="23"/>
      <c r="K15" s="23">
        <v>0</v>
      </c>
      <c r="L15" s="23"/>
      <c r="M15" s="23"/>
      <c r="N15" s="23"/>
      <c r="O15" s="23"/>
      <c r="P15" s="23"/>
      <c r="Q15" s="23"/>
      <c r="R15" s="23"/>
      <c r="S15" s="36">
        <f>+G15+H15+I15+J15+K15+L15+M15+N15+O15+T15+U15+V15+P15+Q15</f>
        <v>0</v>
      </c>
      <c r="T15"/>
      <c r="U15"/>
      <c r="V15"/>
      <c r="W15" s="34"/>
      <c r="X15" s="35"/>
      <c r="AW15" s="2"/>
      <c r="AX15" s="2"/>
      <c r="AY15" s="2"/>
      <c r="AZ15" s="2"/>
      <c r="BA15" s="2"/>
    </row>
    <row r="16" spans="1:53">
      <c r="A16" s="15"/>
      <c r="B16" s="19" t="s">
        <v>35</v>
      </c>
      <c r="C16" s="93" t="s">
        <v>36</v>
      </c>
      <c r="D16" s="20">
        <v>87155331</v>
      </c>
      <c r="E16" s="87">
        <v>0</v>
      </c>
      <c r="F16" s="20">
        <f t="shared" ref="F16:F24" si="8">+D16+E16</f>
        <v>87155331</v>
      </c>
      <c r="G16" s="21">
        <v>2800033.65</v>
      </c>
      <c r="H16" s="21">
        <v>6952890.2400000002</v>
      </c>
      <c r="I16" s="21">
        <v>6847429.9299999997</v>
      </c>
      <c r="J16" s="21">
        <v>7110119.8399999999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36">
        <f>SUM(G16:R16)</f>
        <v>23710473.66</v>
      </c>
      <c r="T16"/>
      <c r="U16"/>
      <c r="V16"/>
      <c r="W16" s="34"/>
      <c r="X16" s="35"/>
      <c r="AW16" s="2"/>
      <c r="AX16" s="2"/>
      <c r="AY16" s="2"/>
      <c r="AZ16" s="2"/>
      <c r="BA16" s="2"/>
    </row>
    <row r="17" spans="1:53" ht="29.25" customHeight="1">
      <c r="A17" s="15"/>
      <c r="B17" s="24" t="s">
        <v>37</v>
      </c>
      <c r="C17" s="93" t="s">
        <v>38</v>
      </c>
      <c r="D17" s="20">
        <v>55000000</v>
      </c>
      <c r="E17" s="87">
        <v>-5000000</v>
      </c>
      <c r="F17" s="20">
        <f t="shared" si="8"/>
        <v>50000000</v>
      </c>
      <c r="G17" s="21">
        <v>1736790.78</v>
      </c>
      <c r="H17" s="21">
        <v>3825022.51</v>
      </c>
      <c r="I17" s="21">
        <v>2349037.5099999998</v>
      </c>
      <c r="J17" s="21">
        <v>1663379.76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36">
        <f t="shared" ref="S17:S24" si="9">SUM(G17:R17)</f>
        <v>9574230.5600000005</v>
      </c>
      <c r="T17"/>
      <c r="U17"/>
      <c r="V17"/>
      <c r="W17" s="34"/>
      <c r="X17" s="35"/>
      <c r="AW17" s="2"/>
      <c r="AX17" s="2"/>
      <c r="AY17" s="2"/>
      <c r="AZ17" s="2"/>
      <c r="BA17" s="2"/>
    </row>
    <row r="18" spans="1:53" ht="28.5" customHeight="1">
      <c r="A18" s="15"/>
      <c r="B18" s="19" t="s">
        <v>39</v>
      </c>
      <c r="C18" s="93" t="s">
        <v>40</v>
      </c>
      <c r="D18" s="20">
        <v>80500000</v>
      </c>
      <c r="E18" s="87">
        <v>0</v>
      </c>
      <c r="F18" s="20">
        <f t="shared" si="8"/>
        <v>80500000</v>
      </c>
      <c r="G18" s="21">
        <v>5930728.8300000001</v>
      </c>
      <c r="H18" s="21">
        <v>7177727.0499999998</v>
      </c>
      <c r="I18" s="21">
        <v>6256008.0300000003</v>
      </c>
      <c r="J18" s="21">
        <v>7164737.96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36">
        <f t="shared" si="9"/>
        <v>26529201.870000001</v>
      </c>
      <c r="T18"/>
      <c r="U18"/>
      <c r="V18"/>
      <c r="W18" s="34"/>
      <c r="X18" s="35"/>
      <c r="AW18" s="2"/>
      <c r="AX18" s="2"/>
      <c r="AY18" s="2"/>
      <c r="AZ18" s="2"/>
      <c r="BA18" s="2"/>
    </row>
    <row r="19" spans="1:53">
      <c r="A19" s="15"/>
      <c r="B19" s="19" t="s">
        <v>41</v>
      </c>
      <c r="C19" s="93" t="s">
        <v>42</v>
      </c>
      <c r="D19" s="20">
        <v>53771145</v>
      </c>
      <c r="E19" s="87">
        <v>0</v>
      </c>
      <c r="F19" s="20">
        <f t="shared" si="8"/>
        <v>53771145</v>
      </c>
      <c r="G19" s="21">
        <v>211150.23</v>
      </c>
      <c r="H19" s="21">
        <v>895717.12</v>
      </c>
      <c r="I19" s="21">
        <v>1649862.6</v>
      </c>
      <c r="J19" s="21">
        <v>1212950.72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36">
        <f t="shared" si="9"/>
        <v>3969680.67</v>
      </c>
      <c r="T19"/>
      <c r="U19"/>
      <c r="V19"/>
      <c r="W19" s="34"/>
      <c r="X19" s="35"/>
      <c r="AW19" s="2"/>
      <c r="AX19" s="2"/>
      <c r="AY19" s="2"/>
      <c r="AZ19" s="2"/>
      <c r="BA19" s="2"/>
    </row>
    <row r="20" spans="1:53">
      <c r="A20" s="15"/>
      <c r="B20" s="19" t="s">
        <v>43</v>
      </c>
      <c r="C20" s="93" t="s">
        <v>44</v>
      </c>
      <c r="D20" s="20">
        <v>92908078</v>
      </c>
      <c r="E20" s="87">
        <v>30000000</v>
      </c>
      <c r="F20" s="20">
        <f t="shared" si="8"/>
        <v>122908078</v>
      </c>
      <c r="G20" s="21">
        <v>6291068.1299999999</v>
      </c>
      <c r="H20" s="21">
        <v>6139674.8399999999</v>
      </c>
      <c r="I20" s="21">
        <v>12957176.16</v>
      </c>
      <c r="J20" s="21">
        <v>6355098.6799999997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36">
        <f t="shared" si="9"/>
        <v>31743017.809999999</v>
      </c>
      <c r="T20"/>
      <c r="U20"/>
      <c r="V20"/>
      <c r="W20" s="34"/>
      <c r="X20" s="35"/>
      <c r="AW20" s="2"/>
      <c r="AX20" s="2"/>
      <c r="AY20" s="2"/>
      <c r="AZ20" s="2"/>
      <c r="BA20" s="2"/>
    </row>
    <row r="21" spans="1:53">
      <c r="A21" s="15"/>
      <c r="B21" s="19" t="s">
        <v>45</v>
      </c>
      <c r="C21" s="93" t="s">
        <v>46</v>
      </c>
      <c r="D21" s="20">
        <v>111049776</v>
      </c>
      <c r="E21" s="87">
        <v>0</v>
      </c>
      <c r="F21" s="20">
        <f t="shared" si="8"/>
        <v>111049776</v>
      </c>
      <c r="G21" s="21">
        <v>9339863.9600000009</v>
      </c>
      <c r="H21" s="21">
        <v>5749901.8899999997</v>
      </c>
      <c r="I21" s="21">
        <v>14617358.68</v>
      </c>
      <c r="J21" s="21">
        <v>9712198.8800000008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36">
        <f t="shared" si="9"/>
        <v>39419323.410000004</v>
      </c>
      <c r="T21"/>
      <c r="U21"/>
      <c r="V21"/>
      <c r="W21" s="34"/>
      <c r="X21" s="35"/>
      <c r="AW21" s="2"/>
      <c r="AX21" s="2"/>
      <c r="AY21" s="2"/>
      <c r="AZ21" s="2"/>
      <c r="BA21" s="2"/>
    </row>
    <row r="22" spans="1:53" ht="55.5" customHeight="1">
      <c r="A22" s="15"/>
      <c r="B22" s="24" t="s">
        <v>47</v>
      </c>
      <c r="C22" s="93" t="s">
        <v>48</v>
      </c>
      <c r="D22" s="20">
        <v>66117800</v>
      </c>
      <c r="E22" s="88">
        <v>5000000</v>
      </c>
      <c r="F22" s="20">
        <f t="shared" si="8"/>
        <v>71117800</v>
      </c>
      <c r="G22" s="21">
        <v>664369.81000000006</v>
      </c>
      <c r="H22" s="21">
        <v>6191037.0899999999</v>
      </c>
      <c r="I22" s="21">
        <v>14428831.43</v>
      </c>
      <c r="J22" s="21">
        <v>2199972.61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36">
        <f t="shared" si="9"/>
        <v>23484210.939999998</v>
      </c>
      <c r="T22"/>
      <c r="U22"/>
      <c r="V22"/>
      <c r="W22" s="34"/>
      <c r="X22" s="35"/>
      <c r="AW22" s="2"/>
      <c r="AX22" s="2"/>
      <c r="AY22" s="2"/>
      <c r="AZ22" s="2"/>
      <c r="BA22" s="2"/>
    </row>
    <row r="23" spans="1:53" ht="33.6" customHeight="1">
      <c r="A23" s="15"/>
      <c r="B23" s="24" t="s">
        <v>49</v>
      </c>
      <c r="C23" s="93" t="s">
        <v>50</v>
      </c>
      <c r="D23" s="20">
        <v>381733000</v>
      </c>
      <c r="E23" s="88">
        <v>-45800000</v>
      </c>
      <c r="F23" s="20">
        <f t="shared" si="8"/>
        <v>335933000</v>
      </c>
      <c r="G23" s="21">
        <v>16593530.109999999</v>
      </c>
      <c r="H23" s="21">
        <v>13936666.68</v>
      </c>
      <c r="I23" s="21">
        <v>18347794.969999999</v>
      </c>
      <c r="J23" s="21">
        <v>147187748.22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36">
        <f t="shared" si="9"/>
        <v>196065739.97999999</v>
      </c>
      <c r="T23" s="37">
        <v>0</v>
      </c>
      <c r="U23"/>
      <c r="V23"/>
      <c r="W23" s="34"/>
      <c r="X23" s="35"/>
      <c r="AW23" s="2"/>
      <c r="AX23" s="2"/>
      <c r="AY23" s="2"/>
      <c r="AZ23" s="2"/>
      <c r="BA23" s="2"/>
    </row>
    <row r="24" spans="1:53">
      <c r="A24" s="15"/>
      <c r="B24" s="19" t="s">
        <v>51</v>
      </c>
      <c r="C24" s="93" t="s">
        <v>52</v>
      </c>
      <c r="D24" s="20">
        <v>71400000</v>
      </c>
      <c r="E24" s="88">
        <v>26000000</v>
      </c>
      <c r="F24" s="20">
        <f t="shared" si="8"/>
        <v>97400000</v>
      </c>
      <c r="G24" s="21">
        <v>1767458.28</v>
      </c>
      <c r="H24" s="21">
        <v>6562354.8300000001</v>
      </c>
      <c r="I24" s="21">
        <v>10784804.949999999</v>
      </c>
      <c r="J24" s="21">
        <v>6364534.5599999996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36">
        <f t="shared" si="9"/>
        <v>25479152.619999997</v>
      </c>
      <c r="T24"/>
      <c r="U24"/>
      <c r="V24"/>
      <c r="W24" s="34"/>
      <c r="X24" s="35"/>
      <c r="AW24" s="2"/>
      <c r="AX24" s="2"/>
      <c r="AY24" s="2"/>
      <c r="AZ24" s="2"/>
      <c r="BA24" s="2"/>
    </row>
    <row r="25" spans="1:53" ht="13.15" customHeight="1">
      <c r="A25" s="15"/>
      <c r="B25" s="16"/>
      <c r="C25" s="93"/>
      <c r="D25" s="20"/>
      <c r="E25" s="20"/>
      <c r="F25" s="20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36">
        <f>+G25+H25+I25+J25+K25+L25+M25+N25+O25+T25+U25+V25+P25+Q25</f>
        <v>0</v>
      </c>
      <c r="T25"/>
      <c r="U25"/>
      <c r="V25"/>
      <c r="W25" s="34"/>
      <c r="X25" s="35"/>
      <c r="AW25" s="2"/>
      <c r="AX25" s="2"/>
      <c r="AY25" s="2"/>
      <c r="AZ25" s="2"/>
      <c r="BA25" s="2"/>
    </row>
    <row r="26" spans="1:53">
      <c r="A26" s="9" t="s">
        <v>53</v>
      </c>
      <c r="B26" s="16"/>
      <c r="C26" s="92" t="s">
        <v>54</v>
      </c>
      <c r="D26" s="18">
        <f>SUM(D28:D36)</f>
        <v>175705860</v>
      </c>
      <c r="E26" s="18">
        <f>SUM(E28:E36)</f>
        <v>17800000</v>
      </c>
      <c r="F26" s="18">
        <f>SUM(F28:F36)</f>
        <v>193505860</v>
      </c>
      <c r="G26" s="18">
        <f>G28+G29+G30+G31+G32+G33+G34+G35+G36</f>
        <v>7701730.6100000003</v>
      </c>
      <c r="H26" s="18">
        <f>H28+H29+H30+H31+H32+H33+H34+H35+H36</f>
        <v>8740571.7400000002</v>
      </c>
      <c r="I26" s="18">
        <f t="shared" ref="I26:O26" si="10">I28+I29+I30+I31+I32+I33+I34+I35+I36</f>
        <v>4947267.5200000005</v>
      </c>
      <c r="J26" s="18">
        <f t="shared" si="10"/>
        <v>10668619.199999999</v>
      </c>
      <c r="K26" s="18">
        <f t="shared" si="10"/>
        <v>0</v>
      </c>
      <c r="L26" s="18">
        <f t="shared" si="10"/>
        <v>0</v>
      </c>
      <c r="M26" s="18">
        <f t="shared" si="10"/>
        <v>0</v>
      </c>
      <c r="N26" s="18">
        <f t="shared" si="10"/>
        <v>0</v>
      </c>
      <c r="O26" s="18">
        <f t="shared" si="10"/>
        <v>0</v>
      </c>
      <c r="P26" s="18">
        <f t="shared" ref="P26:R26" si="11">P28+P29+P30+P31+P32+P33+P34+P35+P36</f>
        <v>0</v>
      </c>
      <c r="Q26" s="18">
        <f t="shared" si="11"/>
        <v>0</v>
      </c>
      <c r="R26" s="18">
        <f t="shared" si="11"/>
        <v>0</v>
      </c>
      <c r="S26" s="17">
        <f>SUM(G26:R26)</f>
        <v>32058189.07</v>
      </c>
      <c r="T26"/>
      <c r="U26"/>
      <c r="V26"/>
      <c r="W26" s="34"/>
      <c r="X26" s="35"/>
      <c r="AW26" s="2"/>
      <c r="AX26" s="2"/>
      <c r="AY26" s="2"/>
      <c r="AZ26" s="2"/>
      <c r="BA26" s="2"/>
    </row>
    <row r="27" spans="1:53" ht="13.15" customHeight="1">
      <c r="A27" s="15"/>
      <c r="B27" s="16"/>
      <c r="C27" s="92"/>
      <c r="D27" s="17"/>
      <c r="E27" s="17"/>
      <c r="F27" s="17"/>
      <c r="G27" s="17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36">
        <f>+G27+H27+I27+J27+K27+L27+M27+N27+O27+T27+U27+V27+P27+Q275</f>
        <v>0</v>
      </c>
      <c r="T27"/>
      <c r="U27"/>
      <c r="V27"/>
      <c r="W27" s="34"/>
      <c r="X27" s="35"/>
      <c r="AW27" s="2"/>
      <c r="AX27" s="2"/>
      <c r="AY27" s="2"/>
      <c r="AZ27" s="2"/>
      <c r="BA27" s="2"/>
    </row>
    <row r="28" spans="1:53" ht="34.5" customHeight="1">
      <c r="A28" s="15"/>
      <c r="B28" s="19" t="s">
        <v>55</v>
      </c>
      <c r="C28" s="93" t="s">
        <v>56</v>
      </c>
      <c r="D28" s="20">
        <v>9350000</v>
      </c>
      <c r="E28" s="20">
        <v>0</v>
      </c>
      <c r="F28" s="20">
        <f t="shared" ref="F28:F36" si="12">+D28+E28</f>
        <v>9350000</v>
      </c>
      <c r="G28" s="21">
        <v>233223.67999999999</v>
      </c>
      <c r="H28" s="21">
        <v>37067.089999999997</v>
      </c>
      <c r="I28" s="21">
        <v>1178073.8400000001</v>
      </c>
      <c r="J28" s="21">
        <v>256050.16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36">
        <f>SUM(G28:R28)</f>
        <v>1704414.77</v>
      </c>
      <c r="T28"/>
      <c r="U28"/>
      <c r="V28"/>
      <c r="W28" s="34"/>
      <c r="X28" s="35"/>
      <c r="AW28" s="2"/>
      <c r="AX28" s="2"/>
      <c r="AY28" s="2"/>
      <c r="AZ28" s="2"/>
      <c r="BA28" s="2"/>
    </row>
    <row r="29" spans="1:53" ht="25.9" customHeight="1">
      <c r="A29" s="15"/>
      <c r="B29" s="19" t="s">
        <v>57</v>
      </c>
      <c r="C29" s="93" t="s">
        <v>58</v>
      </c>
      <c r="D29" s="20">
        <v>3550000</v>
      </c>
      <c r="E29" s="20">
        <v>4000000</v>
      </c>
      <c r="F29" s="20">
        <f t="shared" si="12"/>
        <v>7550000</v>
      </c>
      <c r="G29" s="21">
        <v>7670</v>
      </c>
      <c r="H29" s="21">
        <v>9204</v>
      </c>
      <c r="I29" s="21">
        <v>0</v>
      </c>
      <c r="J29" s="21">
        <v>1280724.93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36">
        <f t="shared" ref="S29:S34" si="13">SUM(G29:R29)</f>
        <v>1297598.93</v>
      </c>
      <c r="T29"/>
      <c r="U29"/>
      <c r="V29"/>
      <c r="W29" s="34"/>
      <c r="X29" s="35"/>
      <c r="AW29" s="2"/>
      <c r="AX29" s="2"/>
      <c r="AY29" s="2"/>
      <c r="AZ29" s="2"/>
      <c r="BA29" s="2"/>
    </row>
    <row r="30" spans="1:53" ht="29.45" customHeight="1">
      <c r="A30" s="15"/>
      <c r="B30" s="19" t="s">
        <v>59</v>
      </c>
      <c r="C30" s="93" t="s">
        <v>60</v>
      </c>
      <c r="D30" s="20">
        <v>22755860</v>
      </c>
      <c r="E30" s="20">
        <v>5000000</v>
      </c>
      <c r="F30" s="20">
        <f t="shared" si="12"/>
        <v>27755860</v>
      </c>
      <c r="G30" s="21">
        <v>1389606.05</v>
      </c>
      <c r="H30" s="21">
        <v>2119404.5499999998</v>
      </c>
      <c r="I30" s="21">
        <v>402520.94</v>
      </c>
      <c r="J30" s="21">
        <v>2447196.65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36">
        <f t="shared" si="13"/>
        <v>6358728.1899999995</v>
      </c>
      <c r="T30"/>
      <c r="U30"/>
      <c r="V30"/>
      <c r="W30" s="34"/>
      <c r="X30" s="35"/>
      <c r="AW30" s="2"/>
      <c r="AX30" s="2"/>
      <c r="AY30" s="2"/>
      <c r="AZ30" s="2"/>
      <c r="BA30" s="2"/>
    </row>
    <row r="31" spans="1:53" ht="22.15" customHeight="1">
      <c r="A31" s="15"/>
      <c r="B31" s="19" t="s">
        <v>61</v>
      </c>
      <c r="C31" s="93" t="s">
        <v>62</v>
      </c>
      <c r="D31" s="20">
        <v>3000000</v>
      </c>
      <c r="E31" s="20">
        <v>0</v>
      </c>
      <c r="F31" s="20">
        <f t="shared" si="12"/>
        <v>3000000</v>
      </c>
      <c r="G31" s="21">
        <v>0</v>
      </c>
      <c r="H31" s="21">
        <v>108240</v>
      </c>
      <c r="I31" s="21">
        <v>198537.46</v>
      </c>
      <c r="J31" s="21">
        <v>1950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36">
        <f t="shared" si="13"/>
        <v>308727.45999999996</v>
      </c>
      <c r="T31"/>
      <c r="U31"/>
      <c r="V31"/>
      <c r="W31" s="33"/>
      <c r="AW31" s="2"/>
      <c r="AX31" s="2"/>
      <c r="AY31" s="2"/>
      <c r="AZ31" s="2"/>
      <c r="BA31" s="2"/>
    </row>
    <row r="32" spans="1:53" ht="31.15" customHeight="1">
      <c r="A32" s="15"/>
      <c r="B32" s="19" t="s">
        <v>63</v>
      </c>
      <c r="C32" s="93" t="s">
        <v>64</v>
      </c>
      <c r="D32" s="20">
        <v>5000000</v>
      </c>
      <c r="E32" s="20">
        <v>2000000</v>
      </c>
      <c r="F32" s="20">
        <f t="shared" si="12"/>
        <v>7000000</v>
      </c>
      <c r="G32" s="21">
        <v>69360</v>
      </c>
      <c r="H32" s="21">
        <v>0</v>
      </c>
      <c r="I32" s="21">
        <v>229906.02</v>
      </c>
      <c r="J32" s="21">
        <v>45039.14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36">
        <f t="shared" si="13"/>
        <v>344305.16000000003</v>
      </c>
      <c r="T32"/>
      <c r="U32"/>
      <c r="V32"/>
      <c r="W32" s="33"/>
      <c r="AW32" s="2"/>
      <c r="AX32" s="2"/>
      <c r="AY32" s="2"/>
      <c r="AZ32" s="2"/>
      <c r="BA32" s="2"/>
    </row>
    <row r="33" spans="1:53" ht="33" customHeight="1">
      <c r="A33" s="15"/>
      <c r="B33" s="19" t="s">
        <v>65</v>
      </c>
      <c r="C33" s="93" t="s">
        <v>66</v>
      </c>
      <c r="D33" s="21">
        <v>200000</v>
      </c>
      <c r="E33" s="21">
        <v>1300000</v>
      </c>
      <c r="F33" s="20">
        <f t="shared" si="12"/>
        <v>1500000</v>
      </c>
      <c r="G33" s="21">
        <v>0</v>
      </c>
      <c r="H33" s="21">
        <v>0</v>
      </c>
      <c r="I33" s="21">
        <v>950</v>
      </c>
      <c r="J33" s="21">
        <v>1999.99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36">
        <f t="shared" si="13"/>
        <v>2949.99</v>
      </c>
      <c r="T33"/>
      <c r="U33"/>
      <c r="V33"/>
      <c r="W33" s="33"/>
      <c r="AW33" s="2"/>
      <c r="AX33" s="2"/>
      <c r="AY33" s="2"/>
      <c r="AZ33" s="2"/>
      <c r="BA33" s="2"/>
    </row>
    <row r="34" spans="1:53" ht="30">
      <c r="A34" s="15"/>
      <c r="B34" s="19" t="s">
        <v>67</v>
      </c>
      <c r="C34" s="93" t="s">
        <v>68</v>
      </c>
      <c r="D34" s="20">
        <v>82050000</v>
      </c>
      <c r="E34" s="20">
        <v>5000000</v>
      </c>
      <c r="F34" s="20">
        <f t="shared" si="12"/>
        <v>87050000</v>
      </c>
      <c r="G34" s="21">
        <v>5697464.7699999996</v>
      </c>
      <c r="H34" s="21">
        <v>5359943.21</v>
      </c>
      <c r="I34" s="21">
        <v>2325743.19</v>
      </c>
      <c r="J34" s="21">
        <v>4085270.48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36">
        <f t="shared" si="13"/>
        <v>17468421.649999999</v>
      </c>
      <c r="T34"/>
      <c r="U34"/>
      <c r="V34"/>
      <c r="W34" s="33"/>
      <c r="AW34" s="2"/>
      <c r="AX34" s="2"/>
      <c r="AY34" s="2"/>
      <c r="AZ34" s="2"/>
      <c r="BA34" s="2"/>
    </row>
    <row r="35" spans="1:53" ht="46.5" customHeight="1">
      <c r="A35" s="15"/>
      <c r="B35" s="19" t="s">
        <v>69</v>
      </c>
      <c r="C35" s="93" t="s">
        <v>70</v>
      </c>
      <c r="D35" s="21">
        <v>0</v>
      </c>
      <c r="E35" s="21">
        <v>0</v>
      </c>
      <c r="F35" s="20">
        <f t="shared" si="12"/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36">
        <f t="shared" ref="S35:S36" si="14">SUM(G35:R35)</f>
        <v>0</v>
      </c>
      <c r="T35"/>
      <c r="U35"/>
      <c r="V35"/>
      <c r="W35" s="33"/>
      <c r="AW35" s="2"/>
      <c r="AX35" s="2"/>
      <c r="AY35" s="2"/>
      <c r="AZ35" s="2"/>
      <c r="BA35" s="2"/>
    </row>
    <row r="36" spans="1:53">
      <c r="A36" s="15"/>
      <c r="B36" s="19" t="s">
        <v>71</v>
      </c>
      <c r="C36" s="93" t="s">
        <v>72</v>
      </c>
      <c r="D36" s="20">
        <v>49800000</v>
      </c>
      <c r="E36" s="20">
        <v>500000</v>
      </c>
      <c r="F36" s="20">
        <f t="shared" si="12"/>
        <v>50300000</v>
      </c>
      <c r="G36" s="21">
        <v>304406.11</v>
      </c>
      <c r="H36" s="21">
        <v>1106712.8899999999</v>
      </c>
      <c r="I36" s="21">
        <v>611536.06999999995</v>
      </c>
      <c r="J36" s="21">
        <v>2550387.85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36">
        <f t="shared" si="14"/>
        <v>4573042.92</v>
      </c>
      <c r="T36"/>
      <c r="U36"/>
      <c r="V36"/>
      <c r="W36" s="33"/>
      <c r="AW36" s="2"/>
      <c r="AX36" s="2"/>
      <c r="AY36" s="2"/>
      <c r="AZ36" s="2"/>
      <c r="BA36" s="2"/>
    </row>
    <row r="37" spans="1:53" ht="13.9" customHeight="1">
      <c r="A37" s="15"/>
      <c r="B37" s="19"/>
      <c r="C37" s="93"/>
      <c r="D37" s="20"/>
      <c r="E37" s="20"/>
      <c r="F37" s="20"/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36">
        <f>+G37+H37+I37+J37+K37+L37+M37+N37+O37+T37+U37+V37+P37+Q37</f>
        <v>0</v>
      </c>
      <c r="T37"/>
      <c r="U37"/>
      <c r="V37"/>
      <c r="W37" s="33"/>
      <c r="AW37" s="2"/>
      <c r="AX37" s="2"/>
      <c r="AY37" s="2"/>
      <c r="AZ37" s="2"/>
      <c r="BA37" s="2"/>
    </row>
    <row r="38" spans="1:53">
      <c r="A38" s="9" t="s">
        <v>73</v>
      </c>
      <c r="B38" s="16"/>
      <c r="C38" s="92" t="s">
        <v>74</v>
      </c>
      <c r="D38" s="18">
        <f>SUM(D40:D46)</f>
        <v>88000000</v>
      </c>
      <c r="E38" s="18">
        <f>SUM(E40:E46)</f>
        <v>20000000</v>
      </c>
      <c r="F38" s="18">
        <f>SUM(F40:F46)</f>
        <v>108000000</v>
      </c>
      <c r="G38" s="18">
        <f t="shared" ref="G38:O38" si="15">G40+G41+G42+G43+G44+G45+G46+G46</f>
        <v>2236770</v>
      </c>
      <c r="H38" s="18">
        <f t="shared" si="15"/>
        <v>2864772.54</v>
      </c>
      <c r="I38" s="18">
        <f t="shared" si="15"/>
        <v>7224983.1100000003</v>
      </c>
      <c r="J38" s="18">
        <f t="shared" si="15"/>
        <v>4121026</v>
      </c>
      <c r="K38" s="18">
        <f t="shared" si="15"/>
        <v>0</v>
      </c>
      <c r="L38" s="18">
        <f t="shared" si="15"/>
        <v>0</v>
      </c>
      <c r="M38" s="18">
        <f t="shared" si="15"/>
        <v>0</v>
      </c>
      <c r="N38" s="18">
        <f t="shared" si="15"/>
        <v>0</v>
      </c>
      <c r="O38" s="18">
        <f t="shared" si="15"/>
        <v>0</v>
      </c>
      <c r="P38" s="18">
        <f t="shared" ref="P38:Q38" si="16">P40+P41+P42+P43+P44+P45+P46+P46</f>
        <v>0</v>
      </c>
      <c r="Q38" s="18">
        <f t="shared" si="16"/>
        <v>0</v>
      </c>
      <c r="R38" s="18">
        <f>R40+R41+R42+R43+R44+R45+R46</f>
        <v>0</v>
      </c>
      <c r="S38" s="17">
        <f>SUM(G38:R38)</f>
        <v>16447551.65</v>
      </c>
      <c r="T38"/>
      <c r="U38"/>
      <c r="V38"/>
      <c r="W38" s="34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W38" s="2"/>
      <c r="AX38" s="2"/>
      <c r="AY38" s="2"/>
      <c r="AZ38" s="2"/>
      <c r="BA38" s="2"/>
    </row>
    <row r="39" spans="1:53" ht="12.6" customHeight="1">
      <c r="A39" s="15"/>
      <c r="B39" s="16"/>
      <c r="C39" s="92"/>
      <c r="D39" s="17"/>
      <c r="E39" s="17"/>
      <c r="F39" s="17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36">
        <f>SUM(G39:Q39)</f>
        <v>0</v>
      </c>
      <c r="T39"/>
      <c r="U39"/>
      <c r="V39"/>
      <c r="W39" s="34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W39" s="2"/>
      <c r="AX39" s="2"/>
      <c r="AY39" s="2"/>
      <c r="AZ39" s="2"/>
      <c r="BA39" s="2"/>
    </row>
    <row r="40" spans="1:53" ht="30.6" customHeight="1">
      <c r="A40" s="15"/>
      <c r="B40" s="19" t="s">
        <v>75</v>
      </c>
      <c r="C40" s="93" t="s">
        <v>76</v>
      </c>
      <c r="D40" s="20">
        <v>58000000</v>
      </c>
      <c r="E40" s="20">
        <v>20000000</v>
      </c>
      <c r="F40" s="20">
        <f t="shared" ref="F40:F46" si="17">+D40+E40</f>
        <v>78000000</v>
      </c>
      <c r="G40" s="21">
        <v>593450</v>
      </c>
      <c r="H40" s="21">
        <v>1226772.54</v>
      </c>
      <c r="I40" s="21">
        <v>5573823.1100000003</v>
      </c>
      <c r="J40" s="21">
        <v>2467066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36">
        <f>SUM(G40:R40)</f>
        <v>9861111.6500000004</v>
      </c>
      <c r="T40"/>
      <c r="U40"/>
      <c r="V4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W40" s="2"/>
      <c r="AX40" s="2"/>
      <c r="AY40" s="2"/>
      <c r="AZ40" s="2"/>
      <c r="BA40" s="2"/>
    </row>
    <row r="41" spans="1:53" ht="47.25" customHeight="1">
      <c r="A41" s="15"/>
      <c r="B41" s="19" t="s">
        <v>77</v>
      </c>
      <c r="C41" s="93" t="s">
        <v>78</v>
      </c>
      <c r="D41" s="21">
        <v>0</v>
      </c>
      <c r="E41" s="21">
        <v>0</v>
      </c>
      <c r="F41" s="20">
        <f t="shared" si="17"/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36">
        <f t="shared" ref="S41:S46" si="18">SUM(G41:R41)</f>
        <v>0</v>
      </c>
      <c r="T41"/>
      <c r="U41"/>
      <c r="V41"/>
      <c r="W41" s="34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W41" s="2"/>
      <c r="AX41" s="2"/>
      <c r="AY41" s="2"/>
      <c r="AZ41" s="2"/>
      <c r="BA41" s="2"/>
    </row>
    <row r="42" spans="1:53" ht="39.75" customHeight="1">
      <c r="A42" s="15"/>
      <c r="B42" s="19" t="s">
        <v>79</v>
      </c>
      <c r="C42" s="93" t="s">
        <v>80</v>
      </c>
      <c r="D42" s="21">
        <v>0</v>
      </c>
      <c r="E42" s="21">
        <v>0</v>
      </c>
      <c r="F42" s="20">
        <f t="shared" si="17"/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36">
        <f t="shared" si="18"/>
        <v>0</v>
      </c>
      <c r="T42"/>
      <c r="U42"/>
      <c r="V42"/>
      <c r="W42" s="34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W42" s="2"/>
      <c r="AX42" s="2"/>
      <c r="AY42" s="2"/>
      <c r="AZ42" s="2"/>
      <c r="BA42" s="2"/>
    </row>
    <row r="43" spans="1:53" ht="34.5" customHeight="1">
      <c r="A43" s="15"/>
      <c r="B43" s="19" t="s">
        <v>81</v>
      </c>
      <c r="C43" s="93" t="s">
        <v>82</v>
      </c>
      <c r="D43" s="21">
        <v>0</v>
      </c>
      <c r="E43" s="21">
        <v>0</v>
      </c>
      <c r="F43" s="20">
        <f t="shared" si="17"/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36">
        <f t="shared" si="18"/>
        <v>0</v>
      </c>
      <c r="T43"/>
      <c r="U43"/>
      <c r="V43"/>
      <c r="W43" s="34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W43" s="2"/>
      <c r="AX43" s="2"/>
      <c r="AY43" s="2"/>
      <c r="AZ43" s="2"/>
      <c r="BA43" s="2"/>
    </row>
    <row r="44" spans="1:53" ht="36" customHeight="1">
      <c r="A44" s="15"/>
      <c r="B44" s="19" t="s">
        <v>83</v>
      </c>
      <c r="C44" s="93" t="s">
        <v>171</v>
      </c>
      <c r="D44" s="21">
        <v>0</v>
      </c>
      <c r="E44" s="21">
        <v>0</v>
      </c>
      <c r="F44" s="20">
        <f t="shared" si="17"/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36">
        <f t="shared" si="18"/>
        <v>0</v>
      </c>
      <c r="T44"/>
      <c r="U44"/>
      <c r="V44"/>
      <c r="W44" s="34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W44" s="2"/>
      <c r="AX44" s="2"/>
      <c r="AY44" s="2"/>
      <c r="AZ44" s="2"/>
      <c r="BA44" s="2"/>
    </row>
    <row r="45" spans="1:53" ht="42" customHeight="1">
      <c r="A45" s="15"/>
      <c r="B45" s="19" t="s">
        <v>84</v>
      </c>
      <c r="C45" s="93" t="s">
        <v>85</v>
      </c>
      <c r="D45" s="20">
        <v>30000000</v>
      </c>
      <c r="E45" s="20">
        <v>0</v>
      </c>
      <c r="F45" s="20">
        <f t="shared" si="17"/>
        <v>30000000</v>
      </c>
      <c r="G45" s="21">
        <v>1643320</v>
      </c>
      <c r="H45" s="21">
        <v>1638000</v>
      </c>
      <c r="I45" s="21">
        <v>1651160</v>
      </c>
      <c r="J45" s="21">
        <v>1653960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36">
        <f t="shared" si="18"/>
        <v>6586440</v>
      </c>
      <c r="T45"/>
      <c r="U45"/>
      <c r="V45"/>
      <c r="W45" s="33"/>
      <c r="AW45" s="2"/>
      <c r="AX45" s="2"/>
      <c r="AY45" s="2"/>
      <c r="AZ45" s="2"/>
      <c r="BA45" s="2"/>
    </row>
    <row r="46" spans="1:53" ht="37.5" customHeight="1">
      <c r="A46" s="15"/>
      <c r="B46" s="19" t="s">
        <v>86</v>
      </c>
      <c r="C46" s="93" t="s">
        <v>87</v>
      </c>
      <c r="D46" s="21">
        <v>0</v>
      </c>
      <c r="E46" s="21">
        <v>0</v>
      </c>
      <c r="F46" s="20">
        <f t="shared" si="17"/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36">
        <f t="shared" si="18"/>
        <v>0</v>
      </c>
      <c r="T46"/>
      <c r="U46"/>
      <c r="V46"/>
      <c r="W46" s="34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W46" s="2"/>
      <c r="AX46" s="2"/>
      <c r="AY46" s="2"/>
      <c r="AZ46" s="2"/>
      <c r="BA46" s="2"/>
    </row>
    <row r="47" spans="1:53">
      <c r="A47" s="15"/>
      <c r="B47" s="16"/>
      <c r="C47" s="93"/>
      <c r="D47" s="25"/>
      <c r="E47" s="25"/>
      <c r="F47" s="25"/>
      <c r="G47" s="25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36">
        <f t="shared" ref="S47:S57" si="19">SUM(G47:Q47)</f>
        <v>0</v>
      </c>
      <c r="T47"/>
      <c r="U47"/>
      <c r="V47"/>
      <c r="W47" s="34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W47" s="2"/>
      <c r="AX47" s="2"/>
      <c r="AY47" s="2"/>
      <c r="AZ47" s="2"/>
      <c r="BA47" s="2"/>
    </row>
    <row r="48" spans="1:53">
      <c r="A48" s="9" t="s">
        <v>88</v>
      </c>
      <c r="B48" s="16"/>
      <c r="C48" s="92" t="s">
        <v>89</v>
      </c>
      <c r="D48" s="26">
        <f t="shared" ref="D48:I48" si="20">SUM(D50:D56)</f>
        <v>0</v>
      </c>
      <c r="E48" s="26">
        <f t="shared" si="20"/>
        <v>0</v>
      </c>
      <c r="F48" s="26">
        <f t="shared" si="20"/>
        <v>0</v>
      </c>
      <c r="G48" s="26">
        <f t="shared" si="20"/>
        <v>0</v>
      </c>
      <c r="H48" s="26">
        <f t="shared" si="20"/>
        <v>0</v>
      </c>
      <c r="I48" s="26">
        <f t="shared" si="20"/>
        <v>0</v>
      </c>
      <c r="J48" s="26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36">
        <f t="shared" si="19"/>
        <v>0</v>
      </c>
      <c r="T48"/>
      <c r="U48"/>
      <c r="V48"/>
      <c r="W48" s="33"/>
      <c r="AW48" s="2"/>
      <c r="AX48" s="2"/>
      <c r="AY48" s="2"/>
      <c r="AZ48" s="2"/>
      <c r="BA48" s="2"/>
    </row>
    <row r="49" spans="1:53">
      <c r="A49" s="15"/>
      <c r="B49" s="16"/>
      <c r="C49" s="92"/>
      <c r="D49" s="25"/>
      <c r="E49" s="25"/>
      <c r="F49" s="25"/>
      <c r="G49" s="25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36">
        <f t="shared" si="19"/>
        <v>0</v>
      </c>
      <c r="T49"/>
      <c r="U49"/>
      <c r="V49"/>
      <c r="W49" s="33"/>
      <c r="AW49" s="2"/>
      <c r="AX49" s="2"/>
      <c r="AY49" s="2"/>
      <c r="AZ49" s="2"/>
      <c r="BA49" s="2"/>
    </row>
    <row r="50" spans="1:53" ht="38.25" customHeight="1">
      <c r="A50" s="15"/>
      <c r="B50" s="19" t="s">
        <v>90</v>
      </c>
      <c r="C50" s="93" t="s">
        <v>91</v>
      </c>
      <c r="D50" s="21">
        <v>0</v>
      </c>
      <c r="E50" s="21">
        <v>0</v>
      </c>
      <c r="F50" s="20">
        <f t="shared" ref="F50:F56" si="21">+D50+E50</f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36">
        <f t="shared" si="19"/>
        <v>0</v>
      </c>
      <c r="T50"/>
      <c r="U50"/>
      <c r="V50"/>
      <c r="W50" s="33"/>
      <c r="AW50" s="2"/>
      <c r="AX50" s="2"/>
      <c r="AY50" s="2"/>
      <c r="AZ50" s="2"/>
      <c r="BA50" s="2"/>
    </row>
    <row r="51" spans="1:53" ht="42.75" customHeight="1">
      <c r="A51" s="15"/>
      <c r="B51" s="19" t="s">
        <v>92</v>
      </c>
      <c r="C51" s="93" t="s">
        <v>93</v>
      </c>
      <c r="D51" s="21">
        <v>0</v>
      </c>
      <c r="E51" s="21">
        <v>0</v>
      </c>
      <c r="F51" s="20">
        <f t="shared" si="21"/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36">
        <f t="shared" si="19"/>
        <v>0</v>
      </c>
      <c r="T51"/>
      <c r="U51"/>
      <c r="V51"/>
      <c r="W51" s="33"/>
      <c r="AW51" s="2"/>
      <c r="AX51" s="2"/>
      <c r="AY51" s="2"/>
      <c r="AZ51" s="2"/>
      <c r="BA51" s="2"/>
    </row>
    <row r="52" spans="1:53" ht="42.75" customHeight="1">
      <c r="A52" s="15"/>
      <c r="B52" s="19" t="s">
        <v>94</v>
      </c>
      <c r="C52" s="93" t="s">
        <v>95</v>
      </c>
      <c r="D52" s="21">
        <v>0</v>
      </c>
      <c r="E52" s="21">
        <v>0</v>
      </c>
      <c r="F52" s="20">
        <f t="shared" si="21"/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36">
        <f t="shared" si="19"/>
        <v>0</v>
      </c>
      <c r="T52"/>
      <c r="U52"/>
      <c r="V52"/>
      <c r="W52" s="38"/>
      <c r="AW52" s="2"/>
      <c r="AX52" s="2"/>
      <c r="AY52" s="2"/>
      <c r="AZ52" s="2"/>
      <c r="BA52" s="2"/>
    </row>
    <row r="53" spans="1:53" ht="39" customHeight="1">
      <c r="A53" s="15"/>
      <c r="B53" s="19" t="s">
        <v>96</v>
      </c>
      <c r="C53" s="93" t="s">
        <v>97</v>
      </c>
      <c r="D53" s="21">
        <v>0</v>
      </c>
      <c r="E53" s="21">
        <v>0</v>
      </c>
      <c r="F53" s="20">
        <f t="shared" si="21"/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36">
        <f t="shared" si="19"/>
        <v>0</v>
      </c>
      <c r="T53"/>
      <c r="U53"/>
      <c r="V53"/>
      <c r="W53" s="33"/>
      <c r="AW53" s="2"/>
      <c r="AX53" s="2"/>
      <c r="AY53" s="2"/>
      <c r="AZ53" s="2"/>
      <c r="BA53" s="2"/>
    </row>
    <row r="54" spans="1:53" ht="34.5" customHeight="1">
      <c r="A54" s="15"/>
      <c r="B54" s="19" t="s">
        <v>98</v>
      </c>
      <c r="C54" s="93" t="s">
        <v>99</v>
      </c>
      <c r="D54" s="21">
        <v>0</v>
      </c>
      <c r="E54" s="21">
        <v>0</v>
      </c>
      <c r="F54" s="20">
        <f t="shared" si="21"/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36">
        <f t="shared" si="19"/>
        <v>0</v>
      </c>
      <c r="T54"/>
      <c r="U54"/>
      <c r="V54"/>
      <c r="W54" s="33"/>
      <c r="X54" s="39"/>
      <c r="AW54" s="2"/>
      <c r="AX54" s="2"/>
      <c r="AY54" s="2"/>
      <c r="AZ54" s="2"/>
      <c r="BA54" s="2"/>
    </row>
    <row r="55" spans="1:53" ht="37.5" customHeight="1">
      <c r="A55" s="15"/>
      <c r="B55" s="19" t="s">
        <v>100</v>
      </c>
      <c r="C55" s="93" t="s">
        <v>101</v>
      </c>
      <c r="D55" s="21">
        <v>0</v>
      </c>
      <c r="E55" s="21">
        <v>0</v>
      </c>
      <c r="F55" s="20">
        <f t="shared" si="21"/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36">
        <f t="shared" si="19"/>
        <v>0</v>
      </c>
      <c r="T55"/>
      <c r="U55"/>
      <c r="V55"/>
      <c r="W55" s="33"/>
      <c r="AW55" s="2"/>
      <c r="AX55" s="2"/>
      <c r="AY55" s="2"/>
      <c r="AZ55" s="2"/>
      <c r="BA55" s="2"/>
    </row>
    <row r="56" spans="1:53" ht="43.5" customHeight="1">
      <c r="A56" s="15"/>
      <c r="B56" s="19" t="s">
        <v>102</v>
      </c>
      <c r="C56" s="93" t="s">
        <v>103</v>
      </c>
      <c r="D56" s="21">
        <v>0</v>
      </c>
      <c r="E56" s="21">
        <v>0</v>
      </c>
      <c r="F56" s="20">
        <f t="shared" si="21"/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36">
        <f t="shared" si="19"/>
        <v>0</v>
      </c>
      <c r="T56"/>
      <c r="U56"/>
      <c r="V56"/>
      <c r="W56" s="33"/>
      <c r="AW56" s="2"/>
      <c r="AX56" s="2"/>
      <c r="AY56" s="2"/>
      <c r="AZ56" s="2"/>
      <c r="BA56" s="2"/>
    </row>
    <row r="57" spans="1:53">
      <c r="A57" s="15"/>
      <c r="B57" s="16"/>
      <c r="C57" s="93"/>
      <c r="D57" s="25"/>
      <c r="E57" s="25"/>
      <c r="F57" s="25"/>
      <c r="G57" s="25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36">
        <f t="shared" si="19"/>
        <v>0</v>
      </c>
      <c r="T57"/>
      <c r="U57"/>
      <c r="V57"/>
      <c r="W57" s="33"/>
      <c r="AW57" s="2"/>
      <c r="AX57" s="2"/>
      <c r="AY57" s="2"/>
      <c r="AZ57" s="2"/>
      <c r="BA57" s="2"/>
    </row>
    <row r="58" spans="1:53" ht="30">
      <c r="A58" s="28" t="s">
        <v>104</v>
      </c>
      <c r="B58" s="16"/>
      <c r="C58" s="92" t="s">
        <v>105</v>
      </c>
      <c r="D58" s="18">
        <f>SUM(D60:D68)</f>
        <v>1127673471</v>
      </c>
      <c r="E58" s="18">
        <f>SUM(E60:E68)</f>
        <v>35000000</v>
      </c>
      <c r="F58" s="18">
        <f>SUM(F60:F68)</f>
        <v>1162673471</v>
      </c>
      <c r="G58" s="18">
        <f t="shared" ref="G58:R58" si="22">G60+G61+G62+G63+G64+G65+G66+G67+G68</f>
        <v>27255271.48</v>
      </c>
      <c r="H58" s="18">
        <f t="shared" si="22"/>
        <v>97976759.140000001</v>
      </c>
      <c r="I58" s="18">
        <f t="shared" si="22"/>
        <v>105362556.01000001</v>
      </c>
      <c r="J58" s="18">
        <f t="shared" si="22"/>
        <v>75761925.479999989</v>
      </c>
      <c r="K58" s="18">
        <f t="shared" si="22"/>
        <v>0</v>
      </c>
      <c r="L58" s="18">
        <f t="shared" si="22"/>
        <v>0</v>
      </c>
      <c r="M58" s="18">
        <f t="shared" si="22"/>
        <v>0</v>
      </c>
      <c r="N58" s="18">
        <f t="shared" si="22"/>
        <v>0</v>
      </c>
      <c r="O58" s="18">
        <f t="shared" si="22"/>
        <v>0</v>
      </c>
      <c r="P58" s="18">
        <f t="shared" si="22"/>
        <v>0</v>
      </c>
      <c r="Q58" s="18">
        <f t="shared" si="22"/>
        <v>0</v>
      </c>
      <c r="R58" s="18">
        <f t="shared" si="22"/>
        <v>0</v>
      </c>
      <c r="S58" s="17">
        <f>SUM(G58:R58)</f>
        <v>306356512.11000001</v>
      </c>
      <c r="T58"/>
      <c r="U58"/>
      <c r="V58"/>
      <c r="W58" s="33"/>
      <c r="AW58" s="2"/>
      <c r="AX58" s="2"/>
      <c r="AY58" s="2"/>
      <c r="AZ58" s="2"/>
      <c r="BA58" s="2"/>
    </row>
    <row r="59" spans="1:53">
      <c r="A59" s="15"/>
      <c r="B59" s="16"/>
      <c r="C59" s="92"/>
      <c r="D59" s="17"/>
      <c r="E59" s="17"/>
      <c r="F59" s="17"/>
      <c r="G59" s="17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36">
        <f>+G59+H59+I59+J59+K59+L59+M59+N59+O59+T59+U59+V59+P59+Q59</f>
        <v>0</v>
      </c>
      <c r="T59"/>
      <c r="U59"/>
      <c r="V59"/>
      <c r="W59" s="33"/>
      <c r="AW59" s="2"/>
      <c r="AX59" s="2"/>
      <c r="AY59" s="2"/>
      <c r="AZ59" s="2"/>
      <c r="BA59" s="2"/>
    </row>
    <row r="60" spans="1:53">
      <c r="A60" s="15"/>
      <c r="B60" s="16" t="s">
        <v>106</v>
      </c>
      <c r="C60" s="93" t="s">
        <v>107</v>
      </c>
      <c r="D60" s="20">
        <v>62500000</v>
      </c>
      <c r="E60" s="20">
        <v>1000000</v>
      </c>
      <c r="F60" s="20">
        <f t="shared" ref="F60:F68" si="23">+D60+E60</f>
        <v>63500000</v>
      </c>
      <c r="G60" s="21">
        <v>88492.92</v>
      </c>
      <c r="H60" s="21">
        <v>27645</v>
      </c>
      <c r="I60" s="21">
        <v>216639.9</v>
      </c>
      <c r="J60" s="21">
        <v>577009.97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36">
        <f>SUM(G60:R60)</f>
        <v>909787.79</v>
      </c>
      <c r="T60"/>
      <c r="U60"/>
      <c r="V60"/>
      <c r="W60" s="34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W60" s="2"/>
      <c r="AX60" s="2"/>
      <c r="AY60" s="2"/>
      <c r="AZ60" s="2"/>
      <c r="BA60" s="2"/>
    </row>
    <row r="61" spans="1:53" ht="39" customHeight="1">
      <c r="A61" s="15"/>
      <c r="B61" s="19" t="s">
        <v>108</v>
      </c>
      <c r="C61" s="93" t="s">
        <v>109</v>
      </c>
      <c r="D61" s="21">
        <v>2350000</v>
      </c>
      <c r="E61" s="21">
        <v>4000000</v>
      </c>
      <c r="F61" s="20">
        <f t="shared" si="23"/>
        <v>6350000</v>
      </c>
      <c r="G61" s="21">
        <v>0</v>
      </c>
      <c r="H61" s="21">
        <v>0</v>
      </c>
      <c r="I61" s="21">
        <v>118745.76</v>
      </c>
      <c r="J61" s="21">
        <v>295859.28999999998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36">
        <f>SUM(G61:R61)</f>
        <v>414605.05</v>
      </c>
      <c r="T61"/>
      <c r="U61"/>
      <c r="V61"/>
      <c r="W61" s="34"/>
      <c r="X61" s="35"/>
      <c r="Y61" s="35"/>
      <c r="Z61" s="35"/>
      <c r="AW61" s="2"/>
      <c r="AX61" s="2"/>
      <c r="AY61" s="2"/>
      <c r="AZ61" s="2"/>
      <c r="BA61" s="2"/>
    </row>
    <row r="62" spans="1:53" ht="45" customHeight="1">
      <c r="A62" s="15"/>
      <c r="B62" s="19" t="s">
        <v>110</v>
      </c>
      <c r="C62" s="93" t="s">
        <v>111</v>
      </c>
      <c r="D62" s="21">
        <v>1000000</v>
      </c>
      <c r="E62" s="21">
        <v>20000000</v>
      </c>
      <c r="F62" s="20">
        <f t="shared" si="23"/>
        <v>21000000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36">
        <f>SUM(G62:R62)</f>
        <v>0</v>
      </c>
      <c r="T62"/>
      <c r="U62"/>
      <c r="V62"/>
      <c r="W62" s="34"/>
      <c r="X62" s="35"/>
      <c r="Y62" s="35"/>
      <c r="Z62" s="35"/>
      <c r="AW62" s="2"/>
      <c r="AX62" s="2"/>
      <c r="AY62" s="2"/>
      <c r="AZ62" s="2"/>
      <c r="BA62" s="2"/>
    </row>
    <row r="63" spans="1:53" ht="39" customHeight="1">
      <c r="A63" s="15"/>
      <c r="B63" s="19" t="s">
        <v>112</v>
      </c>
      <c r="C63" s="93" t="s">
        <v>113</v>
      </c>
      <c r="D63" s="21">
        <v>35000000</v>
      </c>
      <c r="E63" s="21">
        <v>40000000</v>
      </c>
      <c r="F63" s="20">
        <f t="shared" si="23"/>
        <v>75000000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36">
        <f>SUM(G63:R63)</f>
        <v>0</v>
      </c>
      <c r="T63"/>
      <c r="U63"/>
      <c r="V63"/>
      <c r="W63" s="34"/>
      <c r="X63" s="35"/>
      <c r="AC63" s="40"/>
      <c r="AW63" s="2"/>
      <c r="AX63" s="2"/>
      <c r="AY63" s="2"/>
      <c r="AZ63" s="2"/>
      <c r="BA63" s="2"/>
    </row>
    <row r="64" spans="1:53" ht="42" customHeight="1">
      <c r="A64" s="15"/>
      <c r="B64" s="19" t="s">
        <v>114</v>
      </c>
      <c r="C64" s="93" t="s">
        <v>115</v>
      </c>
      <c r="D64" s="20">
        <v>984323471</v>
      </c>
      <c r="E64" s="21">
        <v>-100625000</v>
      </c>
      <c r="F64" s="20">
        <f t="shared" si="23"/>
        <v>883698471</v>
      </c>
      <c r="G64" s="21">
        <v>27166778.559999999</v>
      </c>
      <c r="H64" s="21">
        <v>82424267.659999996</v>
      </c>
      <c r="I64" s="21">
        <v>104888738.65000001</v>
      </c>
      <c r="J64" s="21">
        <v>55438236.789999999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36">
        <f>SUM(G64:R64)</f>
        <v>269918021.66000003</v>
      </c>
      <c r="T64"/>
      <c r="U64"/>
      <c r="V64"/>
      <c r="W64" s="34"/>
      <c r="X64" s="35"/>
      <c r="AW64" s="2"/>
      <c r="AX64" s="2"/>
      <c r="AY64" s="2"/>
      <c r="AZ64" s="2"/>
      <c r="BA64" s="2"/>
    </row>
    <row r="65" spans="1:53" ht="25.5" customHeight="1">
      <c r="A65" s="15"/>
      <c r="B65" s="16" t="s">
        <v>116</v>
      </c>
      <c r="C65" s="93" t="s">
        <v>117</v>
      </c>
      <c r="D65" s="21">
        <v>3000000</v>
      </c>
      <c r="E65" s="21">
        <v>82625000</v>
      </c>
      <c r="F65" s="20">
        <f t="shared" si="23"/>
        <v>85625000</v>
      </c>
      <c r="G65" s="21">
        <v>0</v>
      </c>
      <c r="H65" s="21">
        <v>15524846.48</v>
      </c>
      <c r="I65" s="21">
        <v>138431.70000000001</v>
      </c>
      <c r="J65" s="21">
        <v>19450819.43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36">
        <f t="shared" ref="S65:S77" si="24">SUM(G65:R65)</f>
        <v>35114097.609999999</v>
      </c>
      <c r="T65"/>
      <c r="U65"/>
      <c r="V65"/>
      <c r="W65" s="34"/>
      <c r="X65" s="35"/>
      <c r="AW65" s="2"/>
      <c r="AX65" s="2"/>
      <c r="AY65" s="2"/>
      <c r="AZ65" s="2"/>
      <c r="BA65" s="2"/>
    </row>
    <row r="66" spans="1:53" ht="37.5" customHeight="1">
      <c r="A66" s="15"/>
      <c r="B66" s="16" t="s">
        <v>118</v>
      </c>
      <c r="C66" s="93" t="s">
        <v>119</v>
      </c>
      <c r="D66" s="18">
        <v>0</v>
      </c>
      <c r="E66" s="18">
        <v>0</v>
      </c>
      <c r="F66" s="20">
        <f t="shared" si="23"/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36">
        <f t="shared" si="24"/>
        <v>0</v>
      </c>
      <c r="T66"/>
      <c r="U66"/>
      <c r="V66"/>
      <c r="W66" s="34"/>
      <c r="X66" s="35"/>
      <c r="AW66" s="2"/>
      <c r="AX66" s="2"/>
      <c r="AY66" s="2"/>
      <c r="AZ66" s="2"/>
      <c r="BA66" s="2"/>
    </row>
    <row r="67" spans="1:53">
      <c r="A67" s="15"/>
      <c r="B67" s="16" t="s">
        <v>120</v>
      </c>
      <c r="C67" s="93" t="s">
        <v>121</v>
      </c>
      <c r="D67" s="42">
        <v>27500000</v>
      </c>
      <c r="E67" s="21">
        <v>-4000000</v>
      </c>
      <c r="F67" s="20">
        <f t="shared" si="23"/>
        <v>23500000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79">
        <f t="shared" si="24"/>
        <v>0</v>
      </c>
      <c r="T67"/>
      <c r="U67"/>
      <c r="V67"/>
      <c r="W67" s="34"/>
      <c r="X67" s="35"/>
      <c r="AW67" s="2"/>
      <c r="AX67" s="2"/>
      <c r="AY67" s="2"/>
      <c r="AZ67" s="2"/>
      <c r="BA67" s="2"/>
    </row>
    <row r="68" spans="1:53" ht="33" customHeight="1">
      <c r="A68" s="15"/>
      <c r="B68" s="19" t="s">
        <v>122</v>
      </c>
      <c r="C68" s="93" t="s">
        <v>123</v>
      </c>
      <c r="D68" s="42">
        <v>12000000</v>
      </c>
      <c r="E68" s="21">
        <v>-8000000</v>
      </c>
      <c r="F68" s="20">
        <f t="shared" si="23"/>
        <v>4000000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79">
        <f t="shared" si="24"/>
        <v>0</v>
      </c>
      <c r="T68"/>
      <c r="U68"/>
      <c r="V68"/>
      <c r="W68" s="34"/>
      <c r="X68" s="35"/>
      <c r="AW68" s="2"/>
      <c r="AX68" s="2"/>
      <c r="AY68" s="2"/>
      <c r="AZ68" s="2"/>
      <c r="BA68" s="2"/>
    </row>
    <row r="69" spans="1:53">
      <c r="A69" s="15"/>
      <c r="B69" s="16"/>
      <c r="C69" s="93"/>
      <c r="D69" s="44"/>
      <c r="E69" s="89"/>
      <c r="F69" s="44"/>
      <c r="G69" s="44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79">
        <f t="shared" si="24"/>
        <v>0</v>
      </c>
      <c r="T69"/>
      <c r="U69"/>
      <c r="V69"/>
      <c r="W69" s="34"/>
      <c r="X69" s="35"/>
      <c r="AW69" s="2"/>
      <c r="AX69" s="2"/>
      <c r="AY69" s="2"/>
      <c r="AZ69" s="2"/>
      <c r="BA69" s="2"/>
    </row>
    <row r="70" spans="1:53">
      <c r="A70" s="9" t="s">
        <v>124</v>
      </c>
      <c r="B70" s="16"/>
      <c r="C70" s="92" t="s">
        <v>125</v>
      </c>
      <c r="D70" s="13">
        <f t="shared" ref="D70:I70" si="25">SUM(D72:D75)</f>
        <v>406000000</v>
      </c>
      <c r="E70" s="17">
        <f t="shared" si="25"/>
        <v>-90000000</v>
      </c>
      <c r="F70" s="13">
        <f t="shared" si="25"/>
        <v>316000000</v>
      </c>
      <c r="G70" s="13">
        <f t="shared" si="25"/>
        <v>0</v>
      </c>
      <c r="H70" s="13">
        <f t="shared" si="25"/>
        <v>0</v>
      </c>
      <c r="I70" s="13">
        <f t="shared" si="25"/>
        <v>57800000</v>
      </c>
      <c r="J70" s="47">
        <v>0</v>
      </c>
      <c r="K70" s="14">
        <f>+K72</f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79">
        <f t="shared" si="24"/>
        <v>57800000</v>
      </c>
      <c r="T70"/>
      <c r="U70"/>
      <c r="V70"/>
      <c r="W70" s="34"/>
      <c r="X70" s="35"/>
      <c r="AW70" s="2"/>
      <c r="AX70" s="2"/>
      <c r="AY70" s="2"/>
      <c r="AZ70" s="2"/>
      <c r="BA70" s="2"/>
    </row>
    <row r="71" spans="1:53">
      <c r="A71" s="15"/>
      <c r="B71" s="16"/>
      <c r="C71" s="92"/>
      <c r="D71" s="46"/>
      <c r="E71" s="26"/>
      <c r="F71" s="46"/>
      <c r="G71" s="4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9">
        <f t="shared" si="24"/>
        <v>0</v>
      </c>
      <c r="T71"/>
      <c r="U71"/>
      <c r="V71"/>
      <c r="W71" s="34"/>
      <c r="X71" s="35"/>
      <c r="AW71" s="2"/>
      <c r="AX71" s="2"/>
      <c r="AY71" s="2"/>
      <c r="AZ71" s="2"/>
      <c r="BA71" s="2"/>
    </row>
    <row r="72" spans="1:53">
      <c r="A72" s="15"/>
      <c r="B72" s="19" t="s">
        <v>126</v>
      </c>
      <c r="C72" s="93" t="s">
        <v>127</v>
      </c>
      <c r="D72" s="42">
        <v>306000000</v>
      </c>
      <c r="E72" s="21">
        <v>-290000000</v>
      </c>
      <c r="F72" s="43">
        <f t="shared" ref="F72:F75" si="26">+D72+E72</f>
        <v>16000000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79">
        <f t="shared" si="24"/>
        <v>0</v>
      </c>
      <c r="T72"/>
      <c r="U72"/>
      <c r="V72"/>
      <c r="W72" s="34"/>
      <c r="X72" s="35"/>
      <c r="AW72" s="2"/>
      <c r="AX72" s="2"/>
      <c r="AY72" s="2"/>
      <c r="AZ72" s="2"/>
      <c r="BA72" s="2"/>
    </row>
    <row r="73" spans="1:53">
      <c r="A73" s="15"/>
      <c r="B73" s="19" t="s">
        <v>128</v>
      </c>
      <c r="C73" s="93" t="s">
        <v>129</v>
      </c>
      <c r="D73" s="42">
        <v>100000000</v>
      </c>
      <c r="E73" s="21">
        <v>200000000</v>
      </c>
      <c r="F73" s="43">
        <f t="shared" si="26"/>
        <v>300000000</v>
      </c>
      <c r="G73" s="14">
        <v>0</v>
      </c>
      <c r="H73" s="14">
        <v>0</v>
      </c>
      <c r="I73" s="14">
        <v>57800000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79">
        <f t="shared" si="24"/>
        <v>57800000</v>
      </c>
      <c r="T73"/>
      <c r="U73"/>
      <c r="V73"/>
      <c r="W73" s="34"/>
      <c r="X73" s="35"/>
      <c r="AW73" s="2"/>
      <c r="AX73" s="2"/>
      <c r="AY73" s="2"/>
      <c r="AZ73" s="2"/>
      <c r="BA73" s="2"/>
    </row>
    <row r="74" spans="1:53" ht="30">
      <c r="A74" s="15"/>
      <c r="B74" s="19" t="s">
        <v>130</v>
      </c>
      <c r="C74" s="93" t="s">
        <v>131</v>
      </c>
      <c r="D74" s="14">
        <v>0</v>
      </c>
      <c r="E74" s="18">
        <v>0</v>
      </c>
      <c r="F74" s="43">
        <f t="shared" si="26"/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79">
        <f t="shared" si="24"/>
        <v>0</v>
      </c>
      <c r="T74"/>
      <c r="U74"/>
      <c r="V74"/>
      <c r="W74" s="34"/>
      <c r="X74" s="35"/>
      <c r="AW74" s="2"/>
      <c r="AX74" s="2"/>
      <c r="AY74" s="2"/>
      <c r="AZ74" s="2"/>
      <c r="BA74" s="2"/>
    </row>
    <row r="75" spans="1:53" ht="60" customHeight="1">
      <c r="A75" s="15"/>
      <c r="B75" s="19" t="s">
        <v>132</v>
      </c>
      <c r="C75" s="93" t="s">
        <v>133</v>
      </c>
      <c r="D75" s="14">
        <v>0</v>
      </c>
      <c r="E75" s="18">
        <v>0</v>
      </c>
      <c r="F75" s="43">
        <f t="shared" si="26"/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79">
        <f t="shared" si="24"/>
        <v>0</v>
      </c>
      <c r="T75"/>
      <c r="U75"/>
      <c r="V75"/>
      <c r="W75" s="34"/>
      <c r="X75" s="35"/>
      <c r="AW75" s="2"/>
      <c r="AX75" s="2"/>
      <c r="AY75" s="2"/>
      <c r="AZ75" s="2"/>
      <c r="BA75" s="2"/>
    </row>
    <row r="76" spans="1:53">
      <c r="A76" s="15"/>
      <c r="B76" s="16"/>
      <c r="C76" s="93"/>
      <c r="D76" s="46"/>
      <c r="E76" s="26"/>
      <c r="F76" s="46"/>
      <c r="G76" s="46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9">
        <f t="shared" si="24"/>
        <v>0</v>
      </c>
      <c r="T76"/>
      <c r="U76"/>
      <c r="V76"/>
      <c r="W76" s="34"/>
      <c r="X76" s="35"/>
      <c r="AW76" s="2"/>
      <c r="AX76" s="2"/>
      <c r="AY76" s="2"/>
      <c r="AZ76" s="2"/>
      <c r="BA76" s="2"/>
    </row>
    <row r="77" spans="1:53" ht="30">
      <c r="A77" s="28" t="s">
        <v>134</v>
      </c>
      <c r="B77" s="16"/>
      <c r="C77" s="92" t="s">
        <v>135</v>
      </c>
      <c r="D77" s="46">
        <f>SUM(D79:D80)</f>
        <v>0</v>
      </c>
      <c r="E77" s="26">
        <f>SUM(E79:E80)</f>
        <v>0</v>
      </c>
      <c r="F77" s="46">
        <f>SUM(F79:F80)</f>
        <v>0</v>
      </c>
      <c r="G77" s="46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79">
        <f t="shared" si="24"/>
        <v>0</v>
      </c>
      <c r="T77"/>
      <c r="U77"/>
      <c r="V77"/>
      <c r="W77" s="34"/>
      <c r="X77" s="35"/>
      <c r="AW77" s="2"/>
      <c r="AX77" s="2"/>
      <c r="AY77" s="2"/>
      <c r="AZ77" s="2"/>
      <c r="BA77" s="2"/>
    </row>
    <row r="78" spans="1:53">
      <c r="A78" s="15"/>
      <c r="B78" s="16"/>
      <c r="C78" s="92"/>
      <c r="D78" s="46"/>
      <c r="E78" s="26"/>
      <c r="F78" s="46"/>
      <c r="G78" s="46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79">
        <f t="shared" ref="S78:S86" si="27">SUM(G78:Q78)</f>
        <v>0</v>
      </c>
      <c r="T78"/>
      <c r="U78"/>
      <c r="V78"/>
      <c r="W78" s="34"/>
      <c r="X78" s="35"/>
      <c r="AW78" s="2"/>
      <c r="AX78" s="2"/>
      <c r="AY78" s="2"/>
      <c r="AZ78" s="2"/>
      <c r="BA78" s="2"/>
    </row>
    <row r="79" spans="1:53">
      <c r="A79" s="15"/>
      <c r="B79" s="16" t="s">
        <v>136</v>
      </c>
      <c r="C79" s="93" t="s">
        <v>137</v>
      </c>
      <c r="D79" s="14">
        <v>0</v>
      </c>
      <c r="E79" s="18">
        <v>0</v>
      </c>
      <c r="F79" s="43">
        <f t="shared" ref="F79:F80" si="28">+D79+E79</f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79">
        <f t="shared" si="27"/>
        <v>0</v>
      </c>
      <c r="T79"/>
      <c r="U79"/>
      <c r="V79"/>
      <c r="W79" s="34"/>
      <c r="X79" s="35"/>
      <c r="AW79" s="2"/>
      <c r="AX79" s="2"/>
      <c r="AY79" s="2"/>
      <c r="AZ79" s="2"/>
      <c r="BA79" s="2"/>
    </row>
    <row r="80" spans="1:53" ht="30">
      <c r="A80" s="15"/>
      <c r="B80" s="19" t="s">
        <v>138</v>
      </c>
      <c r="C80" s="93" t="s">
        <v>172</v>
      </c>
      <c r="D80" s="14">
        <v>0</v>
      </c>
      <c r="E80" s="18">
        <v>0</v>
      </c>
      <c r="F80" s="43">
        <f t="shared" si="28"/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79">
        <f t="shared" si="27"/>
        <v>0</v>
      </c>
      <c r="T80"/>
      <c r="U80"/>
      <c r="V80"/>
      <c r="W80" s="34"/>
      <c r="X80" s="35"/>
      <c r="AW80" s="2"/>
      <c r="AX80" s="2"/>
      <c r="AY80" s="2"/>
      <c r="AZ80" s="2"/>
      <c r="BA80" s="2"/>
    </row>
    <row r="81" spans="1:53">
      <c r="A81" s="15"/>
      <c r="B81" s="16"/>
      <c r="C81" s="93"/>
      <c r="D81" s="46"/>
      <c r="E81" s="26"/>
      <c r="F81" s="46"/>
      <c r="G81" s="46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9">
        <f t="shared" si="27"/>
        <v>0</v>
      </c>
      <c r="T81"/>
      <c r="U81"/>
      <c r="V81"/>
      <c r="W81" s="34"/>
      <c r="X81" s="35"/>
      <c r="AW81" s="2"/>
      <c r="AX81" s="2"/>
      <c r="AY81" s="2"/>
      <c r="AZ81" s="2"/>
      <c r="BA81" s="2"/>
    </row>
    <row r="82" spans="1:53">
      <c r="A82" s="9" t="s">
        <v>139</v>
      </c>
      <c r="B82" s="16"/>
      <c r="C82" s="92" t="s">
        <v>140</v>
      </c>
      <c r="D82" s="46">
        <f>SUM(D84:D86)</f>
        <v>0</v>
      </c>
      <c r="E82" s="26">
        <f>SUM(E84:E86)</f>
        <v>0</v>
      </c>
      <c r="F82" s="46">
        <f>SUM(F84:F86)</f>
        <v>0</v>
      </c>
      <c r="G82" s="46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79">
        <f t="shared" si="27"/>
        <v>0</v>
      </c>
      <c r="T82"/>
      <c r="U82"/>
      <c r="V82"/>
      <c r="W82" s="34"/>
      <c r="X82" s="35"/>
      <c r="AW82" s="2"/>
      <c r="AX82" s="2"/>
      <c r="AY82" s="2"/>
      <c r="AZ82" s="2"/>
      <c r="BA82" s="2"/>
    </row>
    <row r="83" spans="1:53">
      <c r="A83" s="15"/>
      <c r="B83" s="16"/>
      <c r="C83" s="92"/>
      <c r="D83" s="46"/>
      <c r="E83" s="26"/>
      <c r="F83" s="46"/>
      <c r="G83" s="46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79">
        <f t="shared" si="27"/>
        <v>0</v>
      </c>
      <c r="T83"/>
      <c r="U83"/>
      <c r="V83"/>
      <c r="W83" s="34"/>
      <c r="X83" s="35"/>
      <c r="AW83" s="2"/>
      <c r="AX83" s="2"/>
      <c r="AY83" s="2"/>
      <c r="AZ83" s="2"/>
      <c r="BA83" s="2"/>
    </row>
    <row r="84" spans="1:53">
      <c r="A84" s="15"/>
      <c r="B84" s="19" t="s">
        <v>141</v>
      </c>
      <c r="C84" s="93" t="s">
        <v>142</v>
      </c>
      <c r="D84" s="14">
        <v>0</v>
      </c>
      <c r="E84" s="18">
        <v>0</v>
      </c>
      <c r="F84" s="43">
        <f t="shared" ref="F84:F86" si="29">+D84+E84</f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79">
        <f t="shared" si="27"/>
        <v>0</v>
      </c>
      <c r="T84"/>
      <c r="U84"/>
      <c r="V84"/>
      <c r="W84" s="34"/>
      <c r="X84" s="35"/>
      <c r="AW84" s="2"/>
      <c r="AX84" s="2"/>
      <c r="AY84" s="2"/>
      <c r="AZ84" s="2"/>
      <c r="BA84" s="2"/>
    </row>
    <row r="85" spans="1:53">
      <c r="A85" s="15"/>
      <c r="B85" s="19" t="s">
        <v>143</v>
      </c>
      <c r="C85" s="93" t="s">
        <v>144</v>
      </c>
      <c r="D85" s="14">
        <v>0</v>
      </c>
      <c r="E85" s="18">
        <v>0</v>
      </c>
      <c r="F85" s="43">
        <f t="shared" si="29"/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79">
        <f t="shared" si="27"/>
        <v>0</v>
      </c>
      <c r="T85"/>
      <c r="U85"/>
      <c r="V85"/>
      <c r="W85" s="34"/>
      <c r="X85" s="35"/>
      <c r="AW85" s="2"/>
      <c r="AX85" s="2"/>
      <c r="AY85" s="2"/>
      <c r="AZ85" s="2"/>
      <c r="BA85" s="2"/>
    </row>
    <row r="86" spans="1:53" ht="30">
      <c r="A86" s="15"/>
      <c r="B86" s="19" t="s">
        <v>145</v>
      </c>
      <c r="C86" s="93" t="s">
        <v>146</v>
      </c>
      <c r="D86" s="14">
        <v>0</v>
      </c>
      <c r="E86" s="18">
        <v>0</v>
      </c>
      <c r="F86" s="43">
        <f t="shared" si="29"/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79">
        <f t="shared" si="27"/>
        <v>0</v>
      </c>
      <c r="T86"/>
      <c r="U86"/>
      <c r="V86"/>
      <c r="W86" s="34"/>
      <c r="X86" s="35"/>
      <c r="AW86" s="2"/>
      <c r="AX86" s="2"/>
      <c r="AY86" s="2"/>
      <c r="AZ86" s="2"/>
      <c r="BA86" s="2"/>
    </row>
    <row r="87" spans="1:53" ht="5.45" customHeight="1">
      <c r="A87" s="15"/>
      <c r="B87" s="16"/>
      <c r="C87" s="93"/>
      <c r="D87" s="48"/>
      <c r="E87" s="25"/>
      <c r="F87" s="48"/>
      <c r="G87" s="48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79">
        <f>+G87+H87+I87+J87+K87+L87+M87+N87+O87+T87+U87+V87+P87+Q87</f>
        <v>0</v>
      </c>
      <c r="T87"/>
      <c r="U87"/>
      <c r="V87"/>
      <c r="W87" s="34"/>
      <c r="X87" s="35"/>
      <c r="AW87" s="2"/>
      <c r="AX87" s="2"/>
      <c r="AY87" s="2"/>
      <c r="AZ87" s="2"/>
      <c r="BA87" s="2"/>
    </row>
    <row r="88" spans="1:53" ht="50.25" customHeight="1">
      <c r="A88" s="103" t="s">
        <v>147</v>
      </c>
      <c r="B88" s="103"/>
      <c r="C88" s="103"/>
      <c r="D88" s="50">
        <f>D6+D14+D26+D38+D58+D70</f>
        <v>6776461228</v>
      </c>
      <c r="E88" s="90">
        <f>E6+E14+E26+E38+E58+E70</f>
        <v>0</v>
      </c>
      <c r="F88" s="50">
        <f>F6+F14+F26+F38+F58+F70</f>
        <v>6776461228</v>
      </c>
      <c r="G88" s="50">
        <f>G6+G14+G26+G38+G58</f>
        <v>306702750.68000007</v>
      </c>
      <c r="H88" s="51">
        <f>H82+H77+H70+H58+H38+H26+H14+H6</f>
        <v>412058080.06999999</v>
      </c>
      <c r="I88" s="51">
        <f t="shared" ref="I88:O88" si="30">I82+I77+I70+I58+I38+I26+I14+I6</f>
        <v>508239802.58000004</v>
      </c>
      <c r="J88" s="51">
        <f t="shared" si="30"/>
        <v>607782854.90999997</v>
      </c>
      <c r="K88" s="51">
        <f t="shared" si="30"/>
        <v>0</v>
      </c>
      <c r="L88" s="51">
        <f t="shared" si="30"/>
        <v>0</v>
      </c>
      <c r="M88" s="51">
        <f t="shared" si="30"/>
        <v>0</v>
      </c>
      <c r="N88" s="51">
        <f t="shared" si="30"/>
        <v>0</v>
      </c>
      <c r="O88" s="51">
        <f t="shared" si="30"/>
        <v>0</v>
      </c>
      <c r="P88" s="51">
        <f t="shared" ref="P88:R88" si="31">P82+P77+P70+P58+P38+P26+P14+P6</f>
        <v>0</v>
      </c>
      <c r="Q88" s="51">
        <f t="shared" si="31"/>
        <v>0</v>
      </c>
      <c r="R88" s="51">
        <f t="shared" si="31"/>
        <v>0</v>
      </c>
      <c r="S88" s="51">
        <f>SUM(G88:R88)</f>
        <v>1834783488.2399998</v>
      </c>
      <c r="T88"/>
      <c r="U88"/>
      <c r="V88"/>
      <c r="W88" s="33"/>
      <c r="AW88" s="2"/>
      <c r="AX88" s="2"/>
      <c r="AY88" s="2"/>
      <c r="AZ88" s="2"/>
    </row>
    <row r="89" spans="1:53" ht="7.15" customHeight="1">
      <c r="A89" s="54"/>
      <c r="B89" s="19"/>
      <c r="C89" s="92"/>
      <c r="D89" s="52"/>
      <c r="E89" s="91"/>
      <c r="F89" s="52"/>
      <c r="G89" s="52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79">
        <f>+G89+H89+I89+J89+K89+L89+M89+N89+O89+T89+U89+V89+P89+Q89</f>
        <v>0</v>
      </c>
      <c r="T89"/>
      <c r="U89"/>
      <c r="V89"/>
      <c r="W89" s="33"/>
      <c r="AW89" s="2"/>
      <c r="AX89" s="2"/>
      <c r="AY89" s="2"/>
      <c r="AZ89" s="2"/>
    </row>
    <row r="90" spans="1:53" ht="15.6" customHeight="1">
      <c r="A90" s="28">
        <v>4</v>
      </c>
      <c r="B90" s="19"/>
      <c r="C90" s="92" t="s">
        <v>148</v>
      </c>
      <c r="D90" s="46">
        <v>0</v>
      </c>
      <c r="E90" s="26">
        <v>0</v>
      </c>
      <c r="F90" s="46">
        <v>0</v>
      </c>
      <c r="G90" s="46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79">
        <f t="shared" ref="S90:S104" si="32">SUM(G90:Q90)</f>
        <v>0</v>
      </c>
      <c r="T90"/>
      <c r="U90"/>
      <c r="V90"/>
      <c r="W90" s="34"/>
      <c r="X90" s="35"/>
      <c r="AW90" s="2"/>
      <c r="AX90" s="2"/>
      <c r="AY90" s="2"/>
      <c r="AZ90" s="2"/>
      <c r="BA90" s="2"/>
    </row>
    <row r="91" spans="1:53" ht="4.9000000000000004" customHeight="1">
      <c r="A91" s="54"/>
      <c r="B91" s="19"/>
      <c r="C91" s="92"/>
      <c r="D91" s="46"/>
      <c r="E91" s="26"/>
      <c r="F91" s="46"/>
      <c r="G91" s="46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9">
        <f t="shared" si="32"/>
        <v>0</v>
      </c>
      <c r="T91"/>
      <c r="U91"/>
      <c r="V91"/>
      <c r="W91" s="34"/>
      <c r="X91" s="35"/>
      <c r="AW91" s="2"/>
      <c r="AX91" s="2"/>
      <c r="AY91" s="2"/>
      <c r="AZ91" s="2"/>
      <c r="BA91" s="2"/>
    </row>
    <row r="92" spans="1:53" ht="29.45" customHeight="1">
      <c r="A92" s="28" t="s">
        <v>149</v>
      </c>
      <c r="B92" s="19"/>
      <c r="C92" s="92" t="s">
        <v>150</v>
      </c>
      <c r="D92" s="46">
        <f>SUM(D94:D96)</f>
        <v>0</v>
      </c>
      <c r="E92" s="26">
        <f>SUM(E94:E96)</f>
        <v>0</v>
      </c>
      <c r="F92" s="46">
        <f>SUM(F94:F96)</f>
        <v>0</v>
      </c>
      <c r="G92" s="46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79">
        <f t="shared" si="32"/>
        <v>0</v>
      </c>
      <c r="T92"/>
      <c r="U92"/>
      <c r="V92"/>
      <c r="W92" s="34"/>
      <c r="X92" s="35"/>
      <c r="AW92" s="2"/>
      <c r="AX92" s="2"/>
      <c r="AY92" s="2"/>
      <c r="AZ92" s="2"/>
      <c r="BA92" s="2"/>
    </row>
    <row r="93" spans="1:53" ht="4.9000000000000004" customHeight="1">
      <c r="A93" s="54"/>
      <c r="B93" s="19"/>
      <c r="C93" s="92"/>
      <c r="D93" s="46"/>
      <c r="E93" s="26"/>
      <c r="F93" s="46"/>
      <c r="G93" s="46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79">
        <f t="shared" si="32"/>
        <v>0</v>
      </c>
      <c r="T93"/>
      <c r="U93"/>
      <c r="V93"/>
      <c r="W93" s="34"/>
      <c r="X93" s="35"/>
      <c r="AW93" s="2"/>
      <c r="AX93" s="2"/>
      <c r="AY93" s="2"/>
      <c r="AZ93" s="2"/>
      <c r="BA93" s="2"/>
    </row>
    <row r="94" spans="1:53" ht="32.450000000000003" customHeight="1">
      <c r="A94" s="54"/>
      <c r="B94" s="19" t="s">
        <v>151</v>
      </c>
      <c r="C94" s="93" t="s">
        <v>152</v>
      </c>
      <c r="D94" s="14">
        <v>0</v>
      </c>
      <c r="E94" s="18">
        <v>0</v>
      </c>
      <c r="F94" s="43">
        <f t="shared" ref="F94:F95" si="33">+D94+E94</f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79">
        <f t="shared" si="32"/>
        <v>0</v>
      </c>
      <c r="T94"/>
      <c r="U94"/>
      <c r="V94"/>
      <c r="W94" s="34"/>
      <c r="X94" s="35"/>
      <c r="AW94" s="2"/>
      <c r="AX94" s="2"/>
      <c r="AY94" s="2"/>
      <c r="AZ94" s="2"/>
      <c r="BA94" s="2"/>
    </row>
    <row r="95" spans="1:53" ht="34.9" customHeight="1">
      <c r="A95" s="54"/>
      <c r="B95" s="19" t="s">
        <v>153</v>
      </c>
      <c r="C95" s="93" t="s">
        <v>154</v>
      </c>
      <c r="D95" s="14">
        <v>0</v>
      </c>
      <c r="E95" s="18">
        <v>0</v>
      </c>
      <c r="F95" s="43">
        <f t="shared" si="33"/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79">
        <f t="shared" si="32"/>
        <v>0</v>
      </c>
      <c r="T95"/>
      <c r="U95"/>
      <c r="V95"/>
      <c r="W95" s="34"/>
      <c r="X95" s="35"/>
      <c r="AW95" s="2"/>
      <c r="AX95" s="2"/>
      <c r="AY95" s="2"/>
      <c r="AZ95" s="2"/>
      <c r="BA95" s="2"/>
    </row>
    <row r="96" spans="1:53" ht="2.4500000000000002" customHeight="1">
      <c r="A96" s="54"/>
      <c r="B96" s="19"/>
      <c r="C96" s="93"/>
      <c r="D96" s="46"/>
      <c r="E96" s="26"/>
      <c r="F96" s="46"/>
      <c r="G96" s="46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9">
        <f t="shared" si="32"/>
        <v>0</v>
      </c>
      <c r="T96"/>
      <c r="U96"/>
      <c r="V96"/>
      <c r="W96" s="34"/>
      <c r="X96" s="35"/>
      <c r="AW96" s="2"/>
      <c r="AX96" s="2"/>
      <c r="AY96" s="2"/>
      <c r="AZ96" s="2"/>
      <c r="BA96" s="2"/>
    </row>
    <row r="97" spans="1:53" ht="29.25" customHeight="1">
      <c r="A97" s="28" t="s">
        <v>155</v>
      </c>
      <c r="B97" s="19"/>
      <c r="C97" s="94" t="s">
        <v>156</v>
      </c>
      <c r="D97" s="46">
        <f>SUM(D99:D100)</f>
        <v>0</v>
      </c>
      <c r="E97" s="26">
        <v>0</v>
      </c>
      <c r="F97" s="46">
        <v>0</v>
      </c>
      <c r="G97" s="46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79">
        <f t="shared" si="32"/>
        <v>0</v>
      </c>
      <c r="T97"/>
      <c r="U97"/>
      <c r="V97"/>
      <c r="W97" s="34"/>
      <c r="X97" s="35"/>
      <c r="AW97" s="2"/>
      <c r="AX97" s="2"/>
      <c r="AY97" s="2"/>
      <c r="AZ97" s="2"/>
      <c r="BA97" s="2"/>
    </row>
    <row r="98" spans="1:53" ht="3.6" customHeight="1">
      <c r="A98" s="54"/>
      <c r="B98" s="19"/>
      <c r="C98" s="94"/>
      <c r="D98" s="46"/>
      <c r="E98" s="26"/>
      <c r="F98" s="46"/>
      <c r="G98" s="46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79">
        <f t="shared" si="32"/>
        <v>0</v>
      </c>
      <c r="T98"/>
      <c r="U98"/>
      <c r="V98"/>
      <c r="W98" s="34"/>
      <c r="X98" s="35"/>
      <c r="AW98" s="2"/>
      <c r="AX98" s="2"/>
      <c r="AY98" s="2"/>
      <c r="AZ98" s="2"/>
      <c r="BA98" s="2"/>
    </row>
    <row r="99" spans="1:53" ht="21.75" customHeight="1">
      <c r="A99" s="54"/>
      <c r="B99" s="19" t="s">
        <v>157</v>
      </c>
      <c r="C99" s="95" t="s">
        <v>158</v>
      </c>
      <c r="D99" s="14">
        <v>0</v>
      </c>
      <c r="E99" s="18">
        <v>0</v>
      </c>
      <c r="F99" s="43">
        <f t="shared" ref="F99:F100" si="34">+D99+E99</f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79">
        <f t="shared" si="32"/>
        <v>0</v>
      </c>
      <c r="T99"/>
      <c r="U99"/>
      <c r="V99"/>
      <c r="W99" s="34"/>
      <c r="X99" s="35"/>
      <c r="AW99" s="2"/>
      <c r="AX99" s="2"/>
      <c r="AY99" s="2"/>
      <c r="AZ99" s="2"/>
      <c r="BA99" s="2"/>
    </row>
    <row r="100" spans="1:53" ht="18.600000000000001" customHeight="1">
      <c r="A100" s="54"/>
      <c r="B100" s="19" t="s">
        <v>159</v>
      </c>
      <c r="C100" s="95" t="s">
        <v>160</v>
      </c>
      <c r="D100" s="14">
        <v>0</v>
      </c>
      <c r="E100" s="18">
        <v>0</v>
      </c>
      <c r="F100" s="43">
        <f t="shared" si="34"/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79">
        <f t="shared" si="32"/>
        <v>0</v>
      </c>
      <c r="T100"/>
      <c r="U100"/>
      <c r="V100"/>
      <c r="W100" s="34"/>
      <c r="X100" s="35"/>
      <c r="AW100" s="2"/>
      <c r="AX100" s="2"/>
      <c r="AY100" s="2"/>
      <c r="AZ100" s="2"/>
      <c r="BA100" s="2"/>
    </row>
    <row r="101" spans="1:53">
      <c r="A101" s="54"/>
      <c r="B101" s="19"/>
      <c r="C101" s="95"/>
      <c r="D101" s="46"/>
      <c r="E101" s="26"/>
      <c r="F101" s="46"/>
      <c r="G101" s="46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9">
        <f t="shared" si="32"/>
        <v>0</v>
      </c>
      <c r="T101"/>
      <c r="U101"/>
      <c r="V101"/>
      <c r="W101" s="34"/>
      <c r="X101" s="35"/>
      <c r="AW101" s="2"/>
      <c r="AX101" s="2"/>
      <c r="AY101" s="2"/>
      <c r="AZ101" s="2"/>
      <c r="BA101" s="2"/>
    </row>
    <row r="102" spans="1:53" ht="42.75" customHeight="1">
      <c r="A102" s="28" t="s">
        <v>161</v>
      </c>
      <c r="B102" s="19"/>
      <c r="C102" s="94" t="s">
        <v>162</v>
      </c>
      <c r="D102" s="46">
        <v>0</v>
      </c>
      <c r="E102" s="26">
        <v>0</v>
      </c>
      <c r="F102" s="46">
        <v>0</v>
      </c>
      <c r="G102" s="46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79">
        <f t="shared" si="32"/>
        <v>0</v>
      </c>
      <c r="T102"/>
      <c r="U102"/>
      <c r="V102"/>
      <c r="W102" s="34"/>
      <c r="X102" s="35"/>
      <c r="AW102" s="2"/>
      <c r="AX102" s="2"/>
      <c r="AY102" s="2"/>
      <c r="AZ102" s="2"/>
      <c r="BA102" s="2"/>
    </row>
    <row r="103" spans="1:53">
      <c r="A103" s="54"/>
      <c r="B103" s="19"/>
      <c r="C103" s="92"/>
      <c r="D103" s="14"/>
      <c r="E103" s="18"/>
      <c r="F103" s="43">
        <f t="shared" ref="F103:F104" si="35">+D103+E103</f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79">
        <f t="shared" si="32"/>
        <v>0</v>
      </c>
      <c r="T103"/>
      <c r="U103"/>
      <c r="V103"/>
      <c r="W103" s="34"/>
      <c r="X103" s="35"/>
      <c r="AW103" s="2"/>
      <c r="AX103" s="2"/>
      <c r="AY103" s="2"/>
      <c r="AZ103" s="2"/>
      <c r="BA103" s="2"/>
    </row>
    <row r="104" spans="1:53" ht="36.75" customHeight="1">
      <c r="A104" s="55"/>
      <c r="B104" s="56" t="s">
        <v>163</v>
      </c>
      <c r="C104" s="96" t="s">
        <v>164</v>
      </c>
      <c r="D104" s="14">
        <v>0</v>
      </c>
      <c r="E104" s="18">
        <v>0</v>
      </c>
      <c r="F104" s="43">
        <f t="shared" si="35"/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79">
        <f t="shared" si="32"/>
        <v>0</v>
      </c>
      <c r="T104"/>
      <c r="U104"/>
      <c r="V104"/>
      <c r="W104" s="34"/>
      <c r="X104" s="35"/>
      <c r="AW104" s="2"/>
      <c r="AX104" s="2"/>
      <c r="AY104" s="2"/>
      <c r="AZ104" s="2"/>
      <c r="BA104" s="2"/>
    </row>
    <row r="105" spans="1:53" ht="39" customHeight="1">
      <c r="A105" s="104" t="s">
        <v>165</v>
      </c>
      <c r="B105" s="104"/>
      <c r="C105" s="104"/>
      <c r="D105" s="57">
        <f t="shared" ref="D105:F105" si="36">D88</f>
        <v>6776461228</v>
      </c>
      <c r="E105" s="57">
        <f t="shared" si="36"/>
        <v>0</v>
      </c>
      <c r="F105" s="57">
        <f t="shared" si="36"/>
        <v>6776461228</v>
      </c>
      <c r="G105" s="57">
        <f t="shared" ref="G105:O105" si="37">G88</f>
        <v>306702750.68000007</v>
      </c>
      <c r="H105" s="58">
        <f t="shared" si="37"/>
        <v>412058080.06999999</v>
      </c>
      <c r="I105" s="58">
        <f t="shared" si="37"/>
        <v>508239802.58000004</v>
      </c>
      <c r="J105" s="58">
        <f t="shared" si="37"/>
        <v>607782854.90999997</v>
      </c>
      <c r="K105" s="58">
        <f t="shared" si="37"/>
        <v>0</v>
      </c>
      <c r="L105" s="58">
        <f t="shared" si="37"/>
        <v>0</v>
      </c>
      <c r="M105" s="58">
        <f t="shared" si="37"/>
        <v>0</v>
      </c>
      <c r="N105" s="58">
        <f t="shared" si="37"/>
        <v>0</v>
      </c>
      <c r="O105" s="58">
        <f t="shared" si="37"/>
        <v>0</v>
      </c>
      <c r="P105" s="58">
        <f t="shared" ref="P105:Q105" si="38">P88</f>
        <v>0</v>
      </c>
      <c r="Q105" s="58">
        <f t="shared" si="38"/>
        <v>0</v>
      </c>
      <c r="R105" s="58">
        <f t="shared" ref="R105" si="39">R88</f>
        <v>0</v>
      </c>
      <c r="S105" s="58">
        <f>SUM(G105:R105)</f>
        <v>1834783488.2399998</v>
      </c>
      <c r="T105"/>
      <c r="U105"/>
      <c r="V105"/>
      <c r="W105" s="80"/>
      <c r="AW105" s="2"/>
      <c r="AX105" s="2"/>
      <c r="AY105" s="2"/>
      <c r="AZ105" s="2"/>
      <c r="BA105" s="2"/>
    </row>
    <row r="106" spans="1:53" s="2" customFormat="1" ht="33.75" customHeight="1">
      <c r="A106" s="59"/>
      <c r="B106" s="59"/>
      <c r="C106" s="60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  <row r="107" spans="1:53" s="2" customFormat="1" ht="128.25" customHeight="1">
      <c r="A107" s="61"/>
      <c r="B107" s="61"/>
      <c r="C107" s="62"/>
      <c r="D107" s="63"/>
      <c r="E107" s="62"/>
      <c r="F107" s="64"/>
      <c r="G107" s="65"/>
      <c r="H107" s="61"/>
      <c r="I107" s="65"/>
      <c r="J107" s="61"/>
      <c r="K107" s="61"/>
      <c r="L107" s="61"/>
      <c r="M107" s="61"/>
      <c r="N107" s="61"/>
      <c r="O107" s="65"/>
      <c r="P107" s="61"/>
      <c r="Q107" s="81"/>
      <c r="R107" s="61"/>
      <c r="S107" s="82"/>
      <c r="T107"/>
      <c r="U107"/>
    </row>
    <row r="108" spans="1:53" s="2" customFormat="1" ht="21" customHeight="1">
      <c r="A108" s="61"/>
      <c r="B108" s="61"/>
      <c r="C108" s="66"/>
      <c r="D108" s="66" t="s">
        <v>166</v>
      </c>
      <c r="E108" s="62"/>
      <c r="F108" s="64"/>
      <c r="G108" s="61"/>
      <c r="H108" s="61"/>
      <c r="I108" s="61"/>
      <c r="J108" s="61"/>
      <c r="K108" s="61"/>
      <c r="L108" s="61"/>
      <c r="M108" s="61"/>
      <c r="N108" s="61"/>
      <c r="O108" s="61"/>
      <c r="P108" s="66" t="s">
        <v>167</v>
      </c>
      <c r="Q108" s="81"/>
      <c r="R108" s="61"/>
      <c r="S108" s="82"/>
      <c r="T108"/>
      <c r="U108"/>
    </row>
    <row r="109" spans="1:53" s="2" customFormat="1" ht="21" customHeight="1">
      <c r="A109" s="61"/>
      <c r="B109" s="61"/>
      <c r="C109" s="66"/>
      <c r="D109" s="66" t="s">
        <v>168</v>
      </c>
      <c r="E109" s="62"/>
      <c r="F109" s="64"/>
      <c r="G109" s="61"/>
      <c r="H109" s="61"/>
      <c r="I109" s="61"/>
      <c r="J109" s="76"/>
      <c r="K109" s="61"/>
      <c r="L109" s="61"/>
      <c r="M109" s="61"/>
      <c r="N109" s="61"/>
      <c r="O109" s="61"/>
      <c r="P109" s="66" t="s">
        <v>169</v>
      </c>
      <c r="Q109" s="81"/>
      <c r="R109" s="61"/>
      <c r="S109" s="82"/>
      <c r="T109"/>
      <c r="U109"/>
    </row>
    <row r="110" spans="1:53" s="2" customFormat="1" ht="21" customHeight="1">
      <c r="A110" s="61"/>
      <c r="B110" s="61"/>
      <c r="C110" s="62"/>
      <c r="D110" s="62"/>
      <c r="E110" s="62"/>
      <c r="F110" s="64"/>
      <c r="G110" s="61"/>
      <c r="H110" s="61"/>
      <c r="I110" s="61"/>
      <c r="J110" s="76"/>
      <c r="K110" s="61"/>
      <c r="L110" s="61"/>
      <c r="M110" s="61"/>
      <c r="N110" s="61"/>
      <c r="O110" s="61"/>
      <c r="P110" s="61"/>
      <c r="Q110" s="81"/>
      <c r="R110" s="61"/>
      <c r="S110" s="82"/>
      <c r="T110"/>
      <c r="U110"/>
    </row>
    <row r="111" spans="1:53" ht="69" customHeight="1">
      <c r="A111" s="67"/>
      <c r="B111" s="67"/>
      <c r="C111" s="68"/>
      <c r="D111" s="68"/>
      <c r="E111" s="68"/>
      <c r="F111" s="69"/>
      <c r="G111" s="61"/>
      <c r="H111" s="61"/>
      <c r="I111" s="61"/>
      <c r="J111" s="77"/>
      <c r="K111" s="78"/>
      <c r="L111" s="67"/>
      <c r="M111" s="67"/>
      <c r="N111" s="61"/>
      <c r="O111" s="61"/>
      <c r="P111" s="61"/>
      <c r="Q111" s="81"/>
      <c r="R111" s="61"/>
      <c r="S111" s="82"/>
      <c r="T111"/>
      <c r="U111"/>
      <c r="AW111" s="2"/>
      <c r="AX111" s="2"/>
      <c r="AY111" s="2"/>
    </row>
    <row r="112" spans="1:53" ht="26.25">
      <c r="A112" s="67"/>
      <c r="B112" s="67"/>
      <c r="C112" s="70"/>
      <c r="D112" s="70"/>
      <c r="E112" s="70"/>
      <c r="F112" s="61"/>
      <c r="G112" s="66"/>
      <c r="I112" s="66" t="s">
        <v>173</v>
      </c>
      <c r="J112" s="66"/>
      <c r="K112" s="78"/>
      <c r="L112" s="67"/>
      <c r="M112" s="67"/>
      <c r="N112" s="61"/>
      <c r="O112" s="61"/>
      <c r="P112" s="61"/>
      <c r="Q112" s="81"/>
      <c r="R112" s="61"/>
      <c r="S112" s="82"/>
      <c r="T112"/>
      <c r="U112"/>
      <c r="AW112" s="2"/>
      <c r="AX112" s="2"/>
      <c r="AY112" s="2"/>
    </row>
    <row r="113" spans="1:51" ht="26.25" customHeight="1">
      <c r="A113" s="67"/>
      <c r="B113" s="67"/>
      <c r="C113" s="71"/>
      <c r="D113" s="86"/>
      <c r="E113" s="86"/>
      <c r="F113" s="86"/>
      <c r="G113" s="66"/>
      <c r="H113" s="73"/>
      <c r="I113" s="66" t="s">
        <v>170</v>
      </c>
      <c r="J113" s="66"/>
      <c r="K113" s="67"/>
      <c r="L113" s="67"/>
      <c r="M113" s="67"/>
      <c r="N113" s="67"/>
      <c r="O113" s="67"/>
      <c r="P113" s="67"/>
      <c r="Q113" s="81"/>
      <c r="R113" s="67"/>
      <c r="S113" s="82"/>
      <c r="T113"/>
      <c r="U113"/>
      <c r="AW113" s="2"/>
      <c r="AX113" s="2"/>
      <c r="AY113" s="2"/>
    </row>
    <row r="114" spans="1:51" ht="3" customHeight="1">
      <c r="A114" s="67"/>
      <c r="B114" s="67"/>
      <c r="C114" s="71"/>
      <c r="D114" s="86"/>
      <c r="E114" s="86"/>
      <c r="F114" s="86"/>
      <c r="G114" s="86"/>
      <c r="H114" s="73"/>
      <c r="I114" s="67"/>
      <c r="J114" s="67"/>
      <c r="K114" s="67"/>
      <c r="L114" s="67"/>
      <c r="M114" s="67"/>
      <c r="N114" s="67"/>
      <c r="O114" s="67"/>
      <c r="P114" s="67"/>
      <c r="Q114" s="81"/>
      <c r="R114" s="67"/>
      <c r="S114" s="82"/>
      <c r="T114"/>
      <c r="U114"/>
      <c r="AW114" s="2"/>
      <c r="AX114" s="2"/>
      <c r="AY114" s="2"/>
    </row>
    <row r="115" spans="1:51" ht="3" customHeight="1">
      <c r="A115" s="67"/>
      <c r="B115" s="67"/>
      <c r="C115" s="71"/>
      <c r="D115" s="86"/>
      <c r="E115" s="86"/>
      <c r="F115" s="86"/>
      <c r="G115" s="86"/>
      <c r="H115" s="73"/>
      <c r="I115" s="67"/>
      <c r="J115" s="67"/>
      <c r="K115" s="67"/>
      <c r="L115" s="67"/>
      <c r="M115" s="67"/>
      <c r="N115" s="67"/>
      <c r="O115" s="67"/>
      <c r="P115" s="67"/>
      <c r="Q115" s="81"/>
      <c r="R115" s="67"/>
      <c r="S115" s="82"/>
      <c r="T115"/>
      <c r="U115"/>
      <c r="AW115" s="2"/>
      <c r="AX115" s="2"/>
      <c r="AY115" s="2"/>
    </row>
    <row r="116" spans="1:51" ht="3" customHeight="1">
      <c r="A116" s="67"/>
      <c r="B116" s="67"/>
      <c r="C116" s="71"/>
      <c r="D116" s="72"/>
      <c r="E116" s="72"/>
      <c r="F116" s="72"/>
      <c r="G116" s="72"/>
      <c r="H116" s="67"/>
      <c r="I116" s="67"/>
      <c r="J116" s="67"/>
      <c r="K116" s="67"/>
      <c r="L116" s="67"/>
      <c r="M116" s="67"/>
      <c r="N116" s="67"/>
      <c r="O116" s="67"/>
      <c r="P116" s="67"/>
      <c r="Q116" s="81"/>
      <c r="R116" s="67"/>
      <c r="S116" s="82"/>
      <c r="T116"/>
      <c r="U116"/>
      <c r="AW116" s="2"/>
      <c r="AX116" s="2"/>
      <c r="AY116" s="2"/>
    </row>
    <row r="117" spans="1:51" ht="262.5" customHeight="1">
      <c r="A117" s="67"/>
      <c r="B117" s="74"/>
      <c r="C117" s="75"/>
      <c r="D117" s="75"/>
      <c r="E117" s="75"/>
      <c r="F117" s="74"/>
      <c r="G117" s="74"/>
      <c r="H117" s="74"/>
      <c r="I117" s="74"/>
      <c r="J117" s="74"/>
      <c r="K117" s="74"/>
      <c r="L117" s="74"/>
      <c r="M117" s="67"/>
      <c r="N117" s="67"/>
      <c r="O117" s="67"/>
      <c r="P117" s="67"/>
      <c r="Q117" s="81"/>
      <c r="R117" s="67"/>
      <c r="S117" s="82"/>
      <c r="T117"/>
      <c r="U117"/>
      <c r="AW117" s="2"/>
      <c r="AX117" s="2"/>
      <c r="AY117" s="2"/>
    </row>
    <row r="118" spans="1:51" ht="73.5" customHeight="1">
      <c r="A118" s="83"/>
      <c r="B118" s="83"/>
      <c r="C118" s="84"/>
      <c r="D118" s="84"/>
      <c r="E118" s="84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5"/>
      <c r="R118" s="83"/>
      <c r="S118"/>
      <c r="T118"/>
      <c r="U118"/>
      <c r="AW118" s="2"/>
      <c r="AX118" s="2"/>
      <c r="AY118" s="2"/>
    </row>
    <row r="119" spans="1:51" ht="12" customHeight="1">
      <c r="A119" s="83"/>
      <c r="B119" s="83"/>
      <c r="C119" s="84"/>
      <c r="D119" s="84"/>
      <c r="E119" s="84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5"/>
      <c r="R119" s="83"/>
      <c r="S119"/>
      <c r="T119"/>
      <c r="U119"/>
      <c r="AW119" s="2"/>
      <c r="AX119" s="2"/>
      <c r="AY119" s="2"/>
    </row>
    <row r="120" spans="1:51">
      <c r="A120" s="83"/>
      <c r="B120" s="83"/>
      <c r="C120" s="84"/>
      <c r="D120" s="84"/>
      <c r="E120" s="84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5"/>
      <c r="R120" s="83"/>
      <c r="S120"/>
      <c r="T120"/>
      <c r="U120"/>
      <c r="AW120" s="2"/>
      <c r="AX120" s="2"/>
      <c r="AY120" s="2"/>
    </row>
    <row r="121" spans="1:51">
      <c r="A121" s="83"/>
      <c r="B121" s="83"/>
      <c r="C121" s="84"/>
      <c r="D121" s="84"/>
      <c r="E121" s="84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5"/>
      <c r="R121" s="83"/>
      <c r="S121"/>
      <c r="T121"/>
      <c r="U121"/>
      <c r="AW121" s="2"/>
      <c r="AX121" s="2"/>
      <c r="AY121" s="2"/>
    </row>
    <row r="122" spans="1:51">
      <c r="A122" s="83"/>
      <c r="B122" s="83"/>
      <c r="C122" s="84"/>
      <c r="D122" s="84"/>
      <c r="E122" s="84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5"/>
      <c r="R122" s="83"/>
      <c r="S122"/>
      <c r="T122"/>
      <c r="U122"/>
      <c r="AW122" s="2"/>
      <c r="AX122" s="2"/>
      <c r="AY122" s="2"/>
    </row>
    <row r="123" spans="1:51">
      <c r="A123" s="83"/>
      <c r="B123" s="83"/>
      <c r="C123" s="84"/>
      <c r="D123" s="84"/>
      <c r="E123" s="84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5"/>
      <c r="R123" s="83"/>
      <c r="S123"/>
      <c r="T123"/>
      <c r="U123"/>
      <c r="AW123" s="2"/>
      <c r="AX123" s="2"/>
      <c r="AY123" s="2"/>
    </row>
    <row r="124" spans="1:51">
      <c r="A124" s="83"/>
      <c r="B124" s="83"/>
      <c r="C124" s="84"/>
      <c r="D124" s="84"/>
      <c r="E124" s="84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5"/>
      <c r="R124" s="83"/>
      <c r="S124"/>
      <c r="T124"/>
      <c r="U124"/>
      <c r="AW124" s="2"/>
      <c r="AX124" s="2"/>
      <c r="AY124" s="2"/>
    </row>
    <row r="125" spans="1:51">
      <c r="A125" s="83"/>
      <c r="B125" s="83"/>
      <c r="C125" s="84"/>
      <c r="D125" s="84"/>
      <c r="E125" s="84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5"/>
      <c r="R125" s="83"/>
      <c r="S125"/>
      <c r="T125"/>
      <c r="U125"/>
      <c r="AW125" s="2"/>
      <c r="AX125" s="2"/>
      <c r="AY125" s="2"/>
    </row>
    <row r="126" spans="1:51">
      <c r="A126" s="83"/>
      <c r="B126" s="83"/>
      <c r="C126" s="84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33"/>
      <c r="S126"/>
      <c r="T126"/>
      <c r="U126"/>
    </row>
    <row r="127" spans="1:51">
      <c r="A127" s="83"/>
      <c r="B127" s="83"/>
      <c r="C127" s="84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33"/>
    </row>
    <row r="128" spans="1:51">
      <c r="A128" s="83"/>
      <c r="B128" s="83"/>
      <c r="C128" s="84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33"/>
    </row>
    <row r="129" spans="1:18">
      <c r="A129" s="83"/>
      <c r="B129" s="83"/>
      <c r="C129" s="84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33"/>
    </row>
    <row r="130" spans="1:18">
      <c r="A130" s="83"/>
      <c r="B130" s="83"/>
      <c r="C130" s="84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33"/>
    </row>
    <row r="131" spans="1:18">
      <c r="A131" s="83"/>
      <c r="B131" s="83"/>
      <c r="C131" s="84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33"/>
    </row>
    <row r="132" spans="1:18">
      <c r="A132" s="83"/>
      <c r="B132" s="83"/>
      <c r="C132" s="84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33"/>
    </row>
    <row r="133" spans="1:18">
      <c r="A133" s="83"/>
      <c r="B133" s="83"/>
      <c r="C133" s="84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33"/>
    </row>
    <row r="134" spans="1:18">
      <c r="C134" s="84"/>
      <c r="D134" s="83"/>
      <c r="E134" s="83"/>
      <c r="F134" s="83"/>
      <c r="G134" s="83"/>
      <c r="H134" s="83"/>
      <c r="I134" s="83"/>
      <c r="N134" s="83"/>
      <c r="O134" s="83"/>
      <c r="P134" s="83"/>
      <c r="Q134" s="83"/>
      <c r="R134" s="33"/>
    </row>
    <row r="135" spans="1:18">
      <c r="C135" s="84"/>
      <c r="D135" s="83"/>
      <c r="E135" s="83"/>
      <c r="F135" s="83"/>
      <c r="G135" s="83"/>
      <c r="H135" s="83"/>
      <c r="I135" s="83"/>
      <c r="N135" s="83"/>
      <c r="O135" s="83"/>
      <c r="P135" s="83"/>
      <c r="Q135" s="83"/>
      <c r="R135" s="33"/>
    </row>
    <row r="136" spans="1:18">
      <c r="C136" s="84"/>
      <c r="D136" s="83"/>
      <c r="E136" s="83"/>
      <c r="F136" s="83"/>
      <c r="G136" s="83"/>
      <c r="H136" s="83"/>
      <c r="I136" s="83"/>
      <c r="N136" s="83"/>
      <c r="O136" s="83"/>
      <c r="P136" s="83"/>
      <c r="Q136" s="83"/>
      <c r="R136" s="33"/>
    </row>
    <row r="137" spans="1:18">
      <c r="C137" s="84"/>
      <c r="D137" s="83"/>
      <c r="E137" s="83"/>
      <c r="F137" s="83"/>
      <c r="G137" s="83"/>
      <c r="H137" s="83"/>
      <c r="I137" s="83"/>
      <c r="N137" s="83"/>
      <c r="O137" s="83"/>
      <c r="P137" s="83"/>
      <c r="Q137" s="83"/>
      <c r="R137" s="33"/>
    </row>
    <row r="138" spans="1:18">
      <c r="Q138" s="3"/>
    </row>
    <row r="139" spans="1:18">
      <c r="Q139" s="3"/>
    </row>
    <row r="140" spans="1:18" ht="240" customHeight="1">
      <c r="Q140" s="3"/>
    </row>
    <row r="141" spans="1:18" ht="127.5" customHeight="1">
      <c r="Q141" s="3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" top="0.51181102362204722" bottom="0.86614173228346458" header="0.31496062992125984" footer="0.31496062992125984"/>
  <pageSetup paperSize="5" scale="37" fitToHeight="3" orientation="landscape" r:id="rId1"/>
  <headerFooter>
    <oddFooter>&amp;C&amp;14Pagina &amp;P</oddFooter>
  </headerFooter>
  <rowBreaks count="1" manualBreakCount="1"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ColWidth="11" defaultRowHeight="15"/>
  <cols>
    <col min="7" max="7" width="20" customWidth="1"/>
  </cols>
  <sheetData>
    <row r="8" spans="7:7">
      <c r="G8" s="1"/>
    </row>
    <row r="9" spans="7:7">
      <c r="G9" s="1"/>
    </row>
    <row r="10" spans="7:7">
      <c r="G10" s="1"/>
    </row>
    <row r="11" spans="7:7">
      <c r="G11" s="1"/>
    </row>
    <row r="12" spans="7:7">
      <c r="G12" s="1"/>
    </row>
    <row r="13" spans="7:7">
      <c r="G13" s="1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Abril 2024</vt:lpstr>
      <vt:lpstr>Hoja1</vt:lpstr>
      <vt:lpstr>Hoja2</vt:lpstr>
      <vt:lpstr>'Abril 2024'!Área_de_impresión</vt:lpstr>
      <vt:lpstr>'Abril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2024-05-08T15:47:15Z</cp:lastPrinted>
  <dcterms:created xsi:type="dcterms:W3CDTF">2020-11-04T14:03:00Z</dcterms:created>
  <dcterms:modified xsi:type="dcterms:W3CDTF">2024-05-08T15:54:50Z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