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cuments\"/>
    </mc:Choice>
  </mc:AlternateContent>
  <xr:revisionPtr revIDLastSave="0" documentId="8_{A1829D3D-C2CB-41FD-B8D9-77540E4EA001}" xr6:coauthVersionLast="47" xr6:coauthVersionMax="47" xr10:uidLastSave="{00000000-0000-0000-0000-000000000000}"/>
  <bookViews>
    <workbookView xWindow="-98" yWindow="-98" windowWidth="19396" windowHeight="10276" xr2:uid="{4338FEAE-DB8E-4C02-BE6D-DDC1311F061E}"/>
  </bookViews>
  <sheets>
    <sheet name="Eje 3" sheetId="1" r:id="rId1"/>
    <sheet name="Eje 4" sheetId="3" r:id="rId2"/>
  </sheets>
  <externalReferences>
    <externalReference r:id="rId3"/>
  </externalReferences>
  <definedNames>
    <definedName name="_xlnm.Print_Area" localSheetId="0">'Eje 3'!$A$1:$J$50</definedName>
    <definedName name="_xlnm.Print_Area" localSheetId="1">'Eje 4'!$A$1:$J$49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3" l="1"/>
  <c r="F31" i="1"/>
  <c r="E31" i="1"/>
  <c r="F30" i="1"/>
  <c r="E29" i="1"/>
  <c r="F29" i="1"/>
  <c r="I29" i="3" l="1"/>
  <c r="J29" i="3"/>
  <c r="F25" i="3"/>
  <c r="I25" i="3" s="1"/>
  <c r="C25" i="3"/>
  <c r="B46" i="3" s="1"/>
  <c r="C16" i="3"/>
  <c r="C15" i="3"/>
  <c r="C14" i="3"/>
  <c r="F25" i="1"/>
  <c r="C25" i="1"/>
  <c r="B47" i="1" s="1"/>
  <c r="I31" i="1"/>
  <c r="J31" i="1"/>
  <c r="I30" i="1"/>
  <c r="J30" i="1"/>
  <c r="I29" i="1" l="1"/>
  <c r="J29" i="1"/>
  <c r="I25" i="1"/>
  <c r="C16" i="1"/>
  <c r="C15" i="1"/>
  <c r="C14" i="1"/>
</calcChain>
</file>

<file path=xl/sharedStrings.xml><?xml version="1.0" encoding="utf-8"?>
<sst xmlns="http://schemas.openxmlformats.org/spreadsheetml/2006/main" count="150" uniqueCount="77">
  <si>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</si>
  <si>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</si>
  <si>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</si>
  <si>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</si>
  <si>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</si>
  <si>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</si>
  <si>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</si>
  <si>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</si>
  <si>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</si>
  <si>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</si>
  <si>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</si>
  <si>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</si>
  <si>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</si>
  <si>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</si>
  <si>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</si>
  <si>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</si>
  <si>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</si>
  <si>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</si>
  <si>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</si>
  <si>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</si>
  <si>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</si>
  <si>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</si>
  <si>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</si>
  <si>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</si>
  <si>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</si>
  <si>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</si>
  <si>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</si>
  <si>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</si>
  <si>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</si>
  <si>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</si>
  <si>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</si>
  <si>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</si>
  <si>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</si>
  <si>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</si>
  <si>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</si>
  <si>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</si>
  <si>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</si>
  <si>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</si>
  <si>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</si>
  <si>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</si>
  <si>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Ejecución Anual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</si>
  <si>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</si>
  <si>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</si>
  <si>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</si>
  <si>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</si>
  <si>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</si>
  <si>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</si>
  <si>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</si>
  <si>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</si>
  <si>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</si>
  <si>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</si>
  <si>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</si>
  <si>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</si>
  <si>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</si>
  <si>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Programación Indicativa Anual de las Metas Físicas-Financieras</t>
  </si>
  <si>
    <t>5162-INSTITUTO DOMINICANO DE AVIACION CIVIL</t>
  </si>
  <si>
    <t>01-INSTITUTO DOMINICANO DE AVIACION CIVIL</t>
  </si>
  <si>
    <t>0001-INSTITUTO DOMINICANO DE AVIACION CIVIL</t>
  </si>
  <si>
    <t>Promover el desarrollo responsable y seguro de la aviación civil nacional, mediante la regulación, fiscalización, el fomento de actividad aeronáutica, así como la provisión de servicios de navegación aérea.</t>
  </si>
  <si>
    <t>Consolidar el liderazgo regional en seguridad operacional, impulsando el desarrollo sostenible y sustentable de la aviación civil nacional, apoyado en la innovación y transparencia de la gestión</t>
  </si>
  <si>
    <t>3.3.6</t>
  </si>
  <si>
    <t>Regulación y desarrollo de la Aviación Civil Nacional</t>
  </si>
  <si>
    <t>6761-Personas físicas y jurídicas reciben certificaciones aeronáuticas</t>
  </si>
  <si>
    <t>Número de certificaciones emitidas</t>
  </si>
  <si>
    <t>7787-Operadores de aviación general participan del plan de fomento de la aviación general</t>
  </si>
  <si>
    <t>Cantidad de acciones de fomento implementadas</t>
  </si>
  <si>
    <t>7788-Operadores aéreos participan en el plan de reducción de CO2 mediante la implementación de un esquema de compensaciones de emisiones</t>
  </si>
  <si>
    <t>Número de acciones de compensación de emisiones de CO2 implementadas.</t>
  </si>
  <si>
    <t>7789-Usuarios del espacio aéreo dominicano reciben servicios de navegación aérea, garantizando la seguridad operacional</t>
  </si>
  <si>
    <t>Cantidad de Servicios de Navegación Aérea brindados</t>
  </si>
  <si>
    <t>No Aplica</t>
  </si>
  <si>
    <t>[Registrar las oportunidades de mejora identificadas, como acciones puntuales, especificando las fechas de su realización.]  No Aplica</t>
  </si>
  <si>
    <t>4.3.1</t>
  </si>
  <si>
    <t>Gestionar de forma sostenible todo el ámbito operacional de la aviación civil, fiscalizando el cumplimiento de las normas nacionales e internacionales, fomentando el crecimiento del sector y garantizando la seguridad de las operaciones aéreas.</t>
  </si>
  <si>
    <t xml:space="preserve">Ciudadanos dominicanos y extranjeros que reciben certificaciones </t>
  </si>
  <si>
    <t>Mantener las operaciones de los servicios de navegación aérea y certficaciones en un 60% para el año 2024 tomando como referencia los últimos tres (3) años.</t>
  </si>
  <si>
    <t>Lineamientos para la Ejecución Presupuestaria 2024 del Gobierno General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</si>
</sst>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167" fontId="18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18" fillId="0" borderId="0" xfId="0" applyFont="1" applyAlignment="1">
      <alignment horizontal="left" vertical="center" wrapText="1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16" fillId="0" borderId="28" xfId="0" applyFont="1" applyBorder="1" applyAlignment="1" applyProtection="1">
      <alignment horizontal="center" vertical="top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21" fillId="0" borderId="39" xfId="0" applyFont="1" applyBorder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3" xr:uid="{EBA011D4-C2D0-456A-A7D3-AD7F6265D375}"/>
    <cellStyle name="Percent" xfId="2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2">
          <a:extLst>
            <a:ext uri="{FF2B5EF4-FFF2-40B4-BE49-F238E27FC236}">
              <a16:creationId xmlns:a16="http://schemas.microsoft.com/office/drawing/2014/main" id="{C5A7757A-EBB3-4667-B0F1-D2C88D82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1" totalsRowShown="0" headerRowDxfId="29" dataDxfId="27" headerRowBorderDxfId="28" tableBorderDxfId="26" totalsRowBorderDxfId="25">
  <autoFilter ref="A28:J31" xr:uid="{729C141F-E46E-4045-97F9-5386819ECC6C}"/>
  <tableColumns count="10">
    <tableColumn id="1" xr3:uid="{DC1B7B10-25DF-444B-B97E-464EC471DB5B}" name="Producto" dataDxfId="24"/>
    <tableColumn id="2" xr3:uid="{C61E64BC-B5A5-45F4-8F84-130CBA355D9D}" name="Indicador" dataDxfId="23"/>
    <tableColumn id="3" xr3:uid="{3AC7971E-A8AB-4C13-830D-AC13829EAC0E}" name="Física_x000a_(A)" dataDxfId="22"/>
    <tableColumn id="4" xr3:uid="{8DB7EDBB-DB79-4CBD-AD68-D153CE19B0A8}" name="Financiera_x000a_(B)" dataDxfId="21"/>
    <tableColumn id="9" xr3:uid="{F0F0230C-1AC1-4535-83F4-E083D77D07B4}" name="Física_x000a_(C)" dataDxfId="20"/>
    <tableColumn id="10" xr3:uid="{0CC70C83-E52A-4C45-B592-E7B7ECCF1AD3}" name="Financiera_x000a_(D)" dataDxfId="19"/>
    <tableColumn id="5" xr3:uid="{C2FDA61C-9281-4FCB-A3FE-246521A85EA0}" name="Física _x000a_(E)" dataDxfId="18"/>
    <tableColumn id="6" xr3:uid="{B07D8104-8103-4848-A228-6FBAE528EF68}" name="Financiera _x000a_ (F)" dataDxfId="17"/>
    <tableColumn id="7" xr3:uid="{F97ACE16-1124-4543-AD0A-CBAA1878A36A}" name="Física _x000a_(%)_x000a_ G=E/C" dataDxfId="16">
      <calculatedColumnFormula>IF(G29&gt;0,G29/C29,0)</calculatedColumnFormula>
    </tableColumn>
    <tableColumn id="8" xr3:uid="{CAB2F777-24BA-4EFC-82F9-153B93171D9B}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F978E4-3999-4701-8B69-63DB4048717B}" name="Tabla13" displayName="Tabla13" ref="A28:J29" totalsRowShown="0" headerRowDxfId="14" dataDxfId="12" headerRowBorderDxfId="13" tableBorderDxfId="11" totalsRowBorderDxfId="10">
  <autoFilter ref="A28:J29" xr:uid="{729C141F-E46E-4045-97F9-5386819ECC6C}"/>
  <tableColumns count="10">
    <tableColumn id="1" xr3:uid="{20A2CD38-66F5-4C1D-B448-751BC30572AB}" name="Producto" dataDxfId="9"/>
    <tableColumn id="2" xr3:uid="{75B2604F-EF54-4DA8-888D-7453F3397AE1}" name="Indicador" dataDxfId="8"/>
    <tableColumn id="3" xr3:uid="{60AE098F-6FE7-4029-A63E-25D0A34759C6}" name="Física_x000a_(A)" dataDxfId="7"/>
    <tableColumn id="4" xr3:uid="{8EA493A4-2057-4839-9CB1-587AF8B6530E}" name="Financiera_x000a_(B)" dataDxfId="6"/>
    <tableColumn id="9" xr3:uid="{36DD3A95-83E9-43F8-986C-DA31926A0221}" name="Física_x000a_(C)" dataDxfId="5"/>
    <tableColumn id="10" xr3:uid="{D01EF38C-89D4-44BE-81D0-F5DB5BA13727}" name="Financiera_x000a_(D)" dataDxfId="4">
      <calculatedColumnFormula>+Tabla13[[#This Row],[Financiera
(B)]]</calculatedColumnFormula>
    </tableColumn>
    <tableColumn id="5" xr3:uid="{65FCBF96-BBF9-4A6F-B7B8-0BF8C3E3124A}" name="Física _x000a_(E)" dataDxfId="3"/>
    <tableColumn id="6" xr3:uid="{F43C6CEB-B104-4503-B8FF-3B3D982642F0}" name="Financiera _x000a_ (F)" dataDxfId="2"/>
    <tableColumn id="7" xr3:uid="{3EA37B98-F252-4EEE-B44F-EFA9EC7F2CF4}" name="Física _x000a_(%)_x000a_ G=E/C" dataDxfId="1">
      <calculatedColumnFormula>IF(G29&gt;0,G29/C29,0)</calculatedColumnFormula>
    </tableColumn>
    <tableColumn id="8" xr3:uid="{F9E49D84-855D-452E-BB4E-175FD4013218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9"/>
  <sheetViews>
    <sheetView showGridLines="0" tabSelected="1" view="pageBreakPreview" topLeftCell="A36" zoomScale="73" zoomScaleNormal="100" zoomScaleSheetLayoutView="100" workbookViewId="0">
      <selection activeCell="G48" sqref="G48:J48"/>
    </sheetView>
  </sheetViews>
  <sheetFormatPr defaultColWidth="10.86328125" defaultRowHeight="14.25" x14ac:dyDescent="0.45"/>
  <cols>
    <col min="1" max="1" width="23" style="8" customWidth="1"/>
    <col min="2" max="2" width="19.86328125" style="8" bestFit="1" customWidth="1"/>
    <col min="3" max="10" width="12.73046875" style="8" customWidth="1"/>
    <col min="11" max="11" width="11.3984375" style="8"/>
  </cols>
  <sheetData>
    <row r="1" spans="1:11" ht="21.4" thickBot="1" x14ac:dyDescent="0.5">
      <c r="A1" s="21"/>
      <c r="B1" s="52" t="s">
        <v>54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4" thickBot="1" x14ac:dyDescent="0.5">
      <c r="A2" s="22"/>
      <c r="B2" s="55" t="s">
        <v>0</v>
      </c>
      <c r="C2" s="56"/>
      <c r="D2" s="55" t="s">
        <v>1</v>
      </c>
      <c r="E2" s="56"/>
      <c r="F2" s="56"/>
      <c r="G2" s="56"/>
      <c r="H2" s="57"/>
      <c r="I2" s="2" t="s">
        <v>2</v>
      </c>
      <c r="J2" s="3" t="s">
        <v>3</v>
      </c>
      <c r="K2" s="1"/>
    </row>
    <row r="3" spans="1:11" ht="21.4" thickBot="1" x14ac:dyDescent="0.5">
      <c r="A3" s="23"/>
      <c r="B3" s="58" t="s">
        <v>4</v>
      </c>
      <c r="C3" s="59"/>
      <c r="D3" s="58" t="s">
        <v>76</v>
      </c>
      <c r="E3" s="59"/>
      <c r="F3" s="59"/>
      <c r="G3" s="59"/>
      <c r="H3" s="60"/>
      <c r="I3" s="4">
        <v>45300</v>
      </c>
      <c r="J3" s="5">
        <v>0</v>
      </c>
      <c r="K3" s="1"/>
    </row>
    <row r="4" spans="1:11" x14ac:dyDescent="0.45">
      <c r="A4" s="61"/>
      <c r="B4" s="62"/>
      <c r="C4" s="62"/>
      <c r="D4" s="63"/>
      <c r="E4" s="63"/>
      <c r="F4" s="63"/>
      <c r="G4" s="63"/>
      <c r="H4" s="63"/>
      <c r="I4" s="62"/>
      <c r="J4" s="64"/>
      <c r="K4" s="1"/>
    </row>
    <row r="5" spans="1:11" ht="3" customHeight="1" x14ac:dyDescent="0.45">
      <c r="A5" s="46"/>
      <c r="B5" s="47"/>
      <c r="C5" s="47"/>
      <c r="D5" s="47"/>
      <c r="E5" s="47"/>
      <c r="F5" s="47"/>
      <c r="G5" s="47"/>
      <c r="H5" s="47"/>
      <c r="I5" s="47"/>
      <c r="J5" s="48"/>
      <c r="K5" s="1"/>
    </row>
    <row r="6" spans="1:11" ht="15.75" x14ac:dyDescent="0.45">
      <c r="A6" s="42" t="s">
        <v>5</v>
      </c>
      <c r="B6" s="43"/>
      <c r="C6" s="43"/>
      <c r="D6" s="43"/>
      <c r="E6" s="43"/>
      <c r="F6" s="43"/>
      <c r="G6" s="43"/>
      <c r="H6" s="43"/>
      <c r="I6" s="43"/>
      <c r="J6" s="44"/>
      <c r="K6" s="1"/>
    </row>
    <row r="7" spans="1:11" ht="15.75" x14ac:dyDescent="0.45">
      <c r="A7" s="49" t="s">
        <v>6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45">
      <c r="A8" s="6" t="s">
        <v>7</v>
      </c>
      <c r="B8" s="33" t="s">
        <v>55</v>
      </c>
      <c r="C8" s="34"/>
      <c r="D8" s="34"/>
      <c r="E8" s="34"/>
      <c r="F8" s="34"/>
      <c r="G8" s="34"/>
      <c r="H8" s="34"/>
      <c r="I8" s="34"/>
      <c r="J8" s="35"/>
      <c r="K8" s="1"/>
    </row>
    <row r="9" spans="1:11" x14ac:dyDescent="0.45">
      <c r="A9" s="24" t="s">
        <v>37</v>
      </c>
      <c r="B9" s="33" t="s">
        <v>56</v>
      </c>
      <c r="C9" s="34"/>
      <c r="D9" s="34"/>
      <c r="E9" s="34"/>
      <c r="F9" s="34"/>
      <c r="G9" s="34"/>
      <c r="H9" s="34"/>
      <c r="I9" s="34"/>
      <c r="J9" s="35"/>
      <c r="K9" s="1"/>
    </row>
    <row r="10" spans="1:11" x14ac:dyDescent="0.45">
      <c r="A10" s="24" t="s">
        <v>38</v>
      </c>
      <c r="B10" s="33" t="s">
        <v>57</v>
      </c>
      <c r="C10" s="34"/>
      <c r="D10" s="34"/>
      <c r="E10" s="34"/>
      <c r="F10" s="34"/>
      <c r="G10" s="34"/>
      <c r="H10" s="34"/>
      <c r="I10" s="34"/>
      <c r="J10" s="35"/>
      <c r="K10" s="1"/>
    </row>
    <row r="11" spans="1:11" ht="30.75" customHeight="1" x14ac:dyDescent="0.45">
      <c r="A11" s="6" t="s">
        <v>8</v>
      </c>
      <c r="B11" s="36" t="s">
        <v>58</v>
      </c>
      <c r="C11" s="37"/>
      <c r="D11" s="37"/>
      <c r="E11" s="37"/>
      <c r="F11" s="37"/>
      <c r="G11" s="37"/>
      <c r="H11" s="37"/>
      <c r="I11" s="37"/>
      <c r="J11" s="38"/>
    </row>
    <row r="12" spans="1:11" ht="42.75" customHeight="1" x14ac:dyDescent="0.45">
      <c r="A12" s="6" t="s">
        <v>9</v>
      </c>
      <c r="B12" s="39" t="s">
        <v>59</v>
      </c>
      <c r="C12" s="40"/>
      <c r="D12" s="40"/>
      <c r="E12" s="40"/>
      <c r="F12" s="40"/>
      <c r="G12" s="40"/>
      <c r="H12" s="40"/>
      <c r="I12" s="40"/>
      <c r="J12" s="41"/>
    </row>
    <row r="13" spans="1:11" ht="15.75" x14ac:dyDescent="0.45">
      <c r="A13" s="42" t="s">
        <v>10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ht="27.75" customHeight="1" x14ac:dyDescent="0.45">
      <c r="A14" s="6" t="s">
        <v>11</v>
      </c>
      <c r="B14" s="25">
        <v>3</v>
      </c>
      <c r="C14" s="45" t="str">
        <f>IFERROR(VLOOKUP(B14,'[1]Validacion datos'!A2:B5,2,FALSE),"")</f>
        <v>DESARROLLO PRODUCTIVO</v>
      </c>
      <c r="D14" s="45"/>
      <c r="E14" s="45"/>
      <c r="F14" s="45"/>
      <c r="G14" s="45"/>
      <c r="H14" s="45"/>
      <c r="I14" s="45"/>
      <c r="J14" s="45"/>
    </row>
    <row r="15" spans="1:11" ht="26.25" customHeight="1" x14ac:dyDescent="0.45">
      <c r="A15" s="6" t="s">
        <v>12</v>
      </c>
      <c r="B15" s="9">
        <v>3.3</v>
      </c>
      <c r="C15" s="45" t="str">
        <f>IFERROR(VLOOKUP(B15,'[1]Validacion datos'!A8:B26,2,FALSE),"")</f>
        <v>Competitividad e innovavión en un ambiente favorable a la cooperación y la responsabilidad social</v>
      </c>
      <c r="D15" s="45"/>
      <c r="E15" s="45"/>
      <c r="F15" s="45"/>
      <c r="G15" s="45"/>
      <c r="H15" s="45"/>
      <c r="I15" s="45"/>
      <c r="J15" s="45"/>
    </row>
    <row r="16" spans="1:11" ht="31.5" customHeight="1" x14ac:dyDescent="0.45">
      <c r="A16" s="6" t="s">
        <v>13</v>
      </c>
      <c r="B16" s="10" t="s">
        <v>60</v>
      </c>
      <c r="C16" s="45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45"/>
      <c r="E16" s="45"/>
      <c r="F16" s="45"/>
      <c r="G16" s="45"/>
      <c r="H16" s="45"/>
      <c r="I16" s="45"/>
      <c r="J16" s="45"/>
    </row>
    <row r="17" spans="1:11" ht="15.75" x14ac:dyDescent="0.45">
      <c r="A17" s="42" t="s">
        <v>14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1" ht="29.25" customHeight="1" x14ac:dyDescent="0.45">
      <c r="A18" s="6" t="s">
        <v>15</v>
      </c>
      <c r="B18" s="40" t="s">
        <v>61</v>
      </c>
      <c r="C18" s="40"/>
      <c r="D18" s="40"/>
      <c r="E18" s="40"/>
      <c r="F18" s="40"/>
      <c r="G18" s="40"/>
      <c r="H18" s="40"/>
      <c r="I18" s="40"/>
      <c r="J18" s="41"/>
    </row>
    <row r="19" spans="1:11" ht="33" customHeight="1" x14ac:dyDescent="0.45">
      <c r="A19" s="11" t="s">
        <v>16</v>
      </c>
      <c r="B19" s="40" t="s">
        <v>73</v>
      </c>
      <c r="C19" s="40"/>
      <c r="D19" s="40"/>
      <c r="E19" s="40"/>
      <c r="F19" s="40"/>
      <c r="G19" s="40"/>
      <c r="H19" s="40"/>
      <c r="I19" s="40"/>
      <c r="J19" s="41"/>
    </row>
    <row r="20" spans="1:11" ht="34.5" customHeight="1" x14ac:dyDescent="0.45">
      <c r="A20" s="11" t="s">
        <v>17</v>
      </c>
      <c r="B20" s="40" t="s">
        <v>74</v>
      </c>
      <c r="C20" s="40"/>
      <c r="D20" s="40"/>
      <c r="E20" s="40"/>
      <c r="F20" s="40"/>
      <c r="G20" s="40"/>
      <c r="H20" s="40"/>
      <c r="I20" s="40"/>
      <c r="J20" s="41"/>
    </row>
    <row r="21" spans="1:11" ht="35.25" customHeight="1" x14ac:dyDescent="0.45">
      <c r="A21" s="11" t="s">
        <v>39</v>
      </c>
      <c r="B21" s="40" t="s">
        <v>75</v>
      </c>
      <c r="C21" s="40"/>
      <c r="D21" s="40"/>
      <c r="E21" s="40"/>
      <c r="F21" s="40"/>
      <c r="G21" s="40"/>
      <c r="H21" s="40"/>
      <c r="I21" s="40"/>
      <c r="J21" s="41"/>
      <c r="K21" s="1"/>
    </row>
    <row r="22" spans="1:11" ht="15.75" x14ac:dyDescent="0.45">
      <c r="A22" s="42" t="s">
        <v>18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1" ht="15.75" x14ac:dyDescent="0.45">
      <c r="A23" s="49" t="s">
        <v>19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45">
      <c r="A24" s="75" t="s">
        <v>20</v>
      </c>
      <c r="B24" s="76"/>
      <c r="C24" s="77" t="s">
        <v>21</v>
      </c>
      <c r="D24" s="79"/>
      <c r="E24" s="79"/>
      <c r="F24" s="79" t="s">
        <v>22</v>
      </c>
      <c r="G24" s="79"/>
      <c r="H24" s="76"/>
      <c r="I24" s="77" t="s">
        <v>23</v>
      </c>
      <c r="J24" s="78"/>
    </row>
    <row r="25" spans="1:11" x14ac:dyDescent="0.45">
      <c r="A25" s="65"/>
      <c r="B25" s="66"/>
      <c r="C25" s="72">
        <f>SUM(Tabla1[Financiera
(B)])</f>
        <v>1108485550</v>
      </c>
      <c r="D25" s="73"/>
      <c r="E25" s="74"/>
      <c r="F25" s="72">
        <f>SUM(Tabla1[Financiera 
 (F)])</f>
        <v>0</v>
      </c>
      <c r="G25" s="73"/>
      <c r="H25" s="74"/>
      <c r="I25" s="67">
        <f>+IF(F25&gt;0,F25/C25,0)</f>
        <v>0</v>
      </c>
      <c r="J25" s="68"/>
    </row>
    <row r="26" spans="1:11" ht="15.75" x14ac:dyDescent="0.45">
      <c r="A26" s="49" t="s">
        <v>24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45">
      <c r="A27" s="7"/>
      <c r="B27"/>
      <c r="C27" s="69" t="s">
        <v>25</v>
      </c>
      <c r="D27" s="70"/>
      <c r="E27" s="69" t="s">
        <v>44</v>
      </c>
      <c r="F27" s="70"/>
      <c r="G27" s="69" t="s">
        <v>40</v>
      </c>
      <c r="H27" s="69"/>
      <c r="I27" s="69" t="s">
        <v>26</v>
      </c>
      <c r="J27" s="71"/>
    </row>
    <row r="28" spans="1:11" ht="39.4" x14ac:dyDescent="0.45">
      <c r="A28" s="12" t="s">
        <v>27</v>
      </c>
      <c r="B28" s="13" t="s">
        <v>28</v>
      </c>
      <c r="C28" s="13" t="s">
        <v>41</v>
      </c>
      <c r="D28" s="13" t="s">
        <v>42</v>
      </c>
      <c r="E28" s="13" t="s">
        <v>45</v>
      </c>
      <c r="F28" s="13" t="s">
        <v>46</v>
      </c>
      <c r="G28" s="13" t="s">
        <v>47</v>
      </c>
      <c r="H28" s="13" t="s">
        <v>48</v>
      </c>
      <c r="I28" s="13" t="s">
        <v>49</v>
      </c>
      <c r="J28" s="14" t="s">
        <v>50</v>
      </c>
    </row>
    <row r="29" spans="1:11" ht="34.9" x14ac:dyDescent="0.45">
      <c r="A29" s="30" t="s">
        <v>62</v>
      </c>
      <c r="B29" s="31" t="s">
        <v>63</v>
      </c>
      <c r="C29" s="15">
        <v>6397.65625</v>
      </c>
      <c r="D29" s="16">
        <v>137529225</v>
      </c>
      <c r="E29" s="15">
        <f>+Tabla1[[#This Row],[Física
(A)]]</f>
        <v>6397.65625</v>
      </c>
      <c r="F29" s="16">
        <f>+Tabla1[[#This Row],[Financiera
(B)]]</f>
        <v>137529225</v>
      </c>
      <c r="G29" s="17">
        <v>0</v>
      </c>
      <c r="H29" s="16">
        <v>0</v>
      </c>
      <c r="I29" s="18">
        <f t="shared" ref="I29:J31" si="0">IF(G29&gt;0,G29/C29,0)</f>
        <v>0</v>
      </c>
      <c r="J29" s="19">
        <f t="shared" si="0"/>
        <v>0</v>
      </c>
    </row>
    <row r="30" spans="1:11" ht="34.9" x14ac:dyDescent="0.45">
      <c r="A30" s="30" t="s">
        <v>64</v>
      </c>
      <c r="B30" s="31" t="s">
        <v>65</v>
      </c>
      <c r="C30" s="15">
        <v>13</v>
      </c>
      <c r="D30" s="16">
        <v>8251752.9999999991</v>
      </c>
      <c r="E30" s="15">
        <v>13</v>
      </c>
      <c r="F30" s="16">
        <f>+Tabla1[[#This Row],[Financiera
(B)]]</f>
        <v>8251752.9999999991</v>
      </c>
      <c r="G30" s="17">
        <v>0</v>
      </c>
      <c r="H30" s="16">
        <v>0</v>
      </c>
      <c r="I30" s="18">
        <f t="shared" si="0"/>
        <v>0</v>
      </c>
      <c r="J30" s="19">
        <f t="shared" si="0"/>
        <v>0</v>
      </c>
    </row>
    <row r="31" spans="1:11" ht="46.5" x14ac:dyDescent="0.45">
      <c r="A31" s="30" t="s">
        <v>68</v>
      </c>
      <c r="B31" s="31" t="s">
        <v>69</v>
      </c>
      <c r="C31" s="15">
        <v>235768.13001971427</v>
      </c>
      <c r="D31" s="16">
        <v>962704571.99999988</v>
      </c>
      <c r="E31" s="15">
        <f>+Tabla1[[#This Row],[Física
(A)]]</f>
        <v>235768.13001971427</v>
      </c>
      <c r="F31" s="16">
        <f>+Tabla1[[#This Row],[Financiera
(B)]]</f>
        <v>962704571.99999988</v>
      </c>
      <c r="G31" s="17">
        <v>0</v>
      </c>
      <c r="H31" s="16">
        <v>0</v>
      </c>
      <c r="I31" s="18">
        <f t="shared" si="0"/>
        <v>0</v>
      </c>
      <c r="J31" s="19">
        <f t="shared" si="0"/>
        <v>0</v>
      </c>
      <c r="K31" s="1"/>
    </row>
    <row r="32" spans="1:11" ht="15.75" x14ac:dyDescent="0.45">
      <c r="A32" s="42" t="s">
        <v>29</v>
      </c>
      <c r="B32" s="43"/>
      <c r="C32" s="43"/>
      <c r="D32" s="43"/>
      <c r="E32" s="43"/>
      <c r="F32" s="43"/>
      <c r="G32" s="43"/>
      <c r="H32" s="43"/>
      <c r="I32" s="43"/>
      <c r="J32" s="44"/>
    </row>
    <row r="33" spans="1:11" ht="51" customHeight="1" x14ac:dyDescent="0.45">
      <c r="A33" s="49" t="s">
        <v>30</v>
      </c>
      <c r="B33" s="50"/>
      <c r="C33" s="50"/>
      <c r="D33" s="50"/>
      <c r="E33" s="50"/>
      <c r="F33" s="50"/>
      <c r="G33" s="50"/>
      <c r="H33" s="50"/>
      <c r="I33" s="50"/>
      <c r="J33" s="51"/>
    </row>
    <row r="34" spans="1:11" x14ac:dyDescent="0.45">
      <c r="A34" s="20" t="s">
        <v>31</v>
      </c>
      <c r="B34" s="40" t="s">
        <v>70</v>
      </c>
      <c r="C34" s="40"/>
      <c r="D34" s="40"/>
      <c r="E34" s="40"/>
      <c r="F34" s="40"/>
      <c r="G34" s="40"/>
      <c r="H34" s="40"/>
      <c r="I34" s="40"/>
      <c r="J34" s="41"/>
    </row>
    <row r="35" spans="1:11" x14ac:dyDescent="0.45">
      <c r="A35" s="20" t="s">
        <v>32</v>
      </c>
      <c r="B35" s="40" t="s">
        <v>70</v>
      </c>
      <c r="C35" s="40"/>
      <c r="D35" s="40"/>
      <c r="E35" s="40"/>
      <c r="F35" s="40"/>
      <c r="G35" s="40"/>
      <c r="H35" s="40"/>
      <c r="I35" s="40"/>
      <c r="J35" s="41"/>
    </row>
    <row r="36" spans="1:11" x14ac:dyDescent="0.45">
      <c r="A36" s="20" t="s">
        <v>33</v>
      </c>
      <c r="B36" s="40" t="s">
        <v>70</v>
      </c>
      <c r="C36" s="40"/>
      <c r="D36" s="40"/>
      <c r="E36" s="40"/>
      <c r="F36" s="40"/>
      <c r="G36" s="40"/>
      <c r="H36" s="40"/>
      <c r="I36" s="40"/>
      <c r="J36" s="41"/>
    </row>
    <row r="37" spans="1:11" ht="28.5" x14ac:dyDescent="0.45">
      <c r="A37" s="20" t="s">
        <v>34</v>
      </c>
      <c r="B37" s="40" t="s">
        <v>70</v>
      </c>
      <c r="C37" s="40"/>
      <c r="D37" s="40"/>
      <c r="E37" s="40"/>
      <c r="F37" s="40"/>
      <c r="G37" s="40"/>
      <c r="H37" s="40"/>
      <c r="I37" s="40"/>
      <c r="J37" s="41"/>
      <c r="K37" s="1"/>
    </row>
    <row r="38" spans="1:11" ht="27.75" customHeight="1" x14ac:dyDescent="0.45">
      <c r="A38" s="42" t="s">
        <v>35</v>
      </c>
      <c r="B38" s="43"/>
      <c r="C38" s="43"/>
      <c r="D38" s="43"/>
      <c r="E38" s="43"/>
      <c r="F38" s="43"/>
      <c r="G38" s="43"/>
      <c r="H38" s="43"/>
      <c r="I38" s="43"/>
      <c r="J38" s="44"/>
    </row>
    <row r="39" spans="1:11" ht="27.75" customHeight="1" x14ac:dyDescent="0.45">
      <c r="A39" s="81" t="s">
        <v>36</v>
      </c>
      <c r="B39" s="82"/>
      <c r="C39" s="82"/>
      <c r="D39" s="82"/>
      <c r="E39" s="82"/>
      <c r="F39" s="82"/>
      <c r="G39" s="82"/>
      <c r="H39" s="82"/>
      <c r="I39" s="82"/>
      <c r="J39" s="83"/>
    </row>
    <row r="40" spans="1:11" ht="30.75" customHeight="1" x14ac:dyDescent="0.45">
      <c r="A40" s="84" t="s">
        <v>71</v>
      </c>
      <c r="B40" s="85"/>
      <c r="C40" s="85"/>
      <c r="D40" s="85"/>
      <c r="E40" s="85"/>
      <c r="F40" s="85"/>
      <c r="G40" s="85"/>
      <c r="H40" s="85"/>
      <c r="I40" s="85"/>
      <c r="J40" s="86"/>
    </row>
    <row r="41" spans="1:11" x14ac:dyDescent="0.4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1" x14ac:dyDescent="0.45">
      <c r="A42" s="87" t="s">
        <v>43</v>
      </c>
      <c r="B42" s="87"/>
      <c r="C42" s="87"/>
      <c r="D42" s="87"/>
      <c r="E42" s="87"/>
      <c r="F42" s="87"/>
      <c r="G42" s="87"/>
      <c r="H42" s="87"/>
      <c r="I42" s="87"/>
      <c r="J42" s="87"/>
    </row>
    <row r="43" spans="1:11" x14ac:dyDescent="0.45">
      <c r="A43" s="29"/>
      <c r="B43" s="29"/>
      <c r="C43" s="29"/>
      <c r="D43" s="29"/>
      <c r="E43" s="29"/>
      <c r="F43" s="29"/>
      <c r="G43" s="29"/>
      <c r="H43" s="29"/>
      <c r="I43" s="29"/>
      <c r="J43" s="29"/>
    </row>
    <row r="44" spans="1:11" x14ac:dyDescent="0.45">
      <c r="A44" s="29"/>
      <c r="B44" s="29"/>
      <c r="C44" s="29"/>
      <c r="D44" s="29"/>
      <c r="E44" s="29"/>
      <c r="F44" s="29"/>
      <c r="G44" s="29"/>
      <c r="H44" s="29"/>
      <c r="I44" s="29"/>
      <c r="J44" s="29"/>
    </row>
    <row r="45" spans="1:11" x14ac:dyDescent="0.45">
      <c r="A45" s="29"/>
      <c r="B45" s="29"/>
      <c r="C45" s="29"/>
      <c r="D45" s="29"/>
      <c r="E45" s="29"/>
      <c r="F45" s="29"/>
      <c r="G45" s="29"/>
      <c r="H45" s="29"/>
      <c r="I45" s="29"/>
      <c r="J45" s="29"/>
    </row>
    <row r="46" spans="1:11" x14ac:dyDescent="0.45">
      <c r="G46" s="80"/>
      <c r="H46" s="80"/>
      <c r="I46" s="80"/>
      <c r="J46" s="80"/>
    </row>
    <row r="47" spans="1:11" x14ac:dyDescent="0.45">
      <c r="A47" s="27" t="s">
        <v>51</v>
      </c>
      <c r="B47" s="28">
        <f>C25</f>
        <v>1108485550</v>
      </c>
    </row>
    <row r="48" spans="1:11" x14ac:dyDescent="0.45">
      <c r="A48" s="27" t="s">
        <v>52</v>
      </c>
      <c r="B48" s="28"/>
      <c r="G48" s="80"/>
      <c r="H48" s="80"/>
      <c r="I48" s="80"/>
      <c r="J48" s="80"/>
    </row>
    <row r="49" spans="1:2" x14ac:dyDescent="0.45">
      <c r="A49" s="27" t="s">
        <v>53</v>
      </c>
      <c r="B49" s="28"/>
    </row>
  </sheetData>
  <mergeCells count="50">
    <mergeCell ref="C15:J15"/>
    <mergeCell ref="G46:J46"/>
    <mergeCell ref="G48:J48"/>
    <mergeCell ref="A38:J38"/>
    <mergeCell ref="A39:J39"/>
    <mergeCell ref="A40:J40"/>
    <mergeCell ref="A42:J42"/>
    <mergeCell ref="C16:J16"/>
    <mergeCell ref="A17:J17"/>
    <mergeCell ref="B18:J18"/>
    <mergeCell ref="B19:J19"/>
    <mergeCell ref="B20:J20"/>
    <mergeCell ref="B21:J21"/>
    <mergeCell ref="A32:J32"/>
    <mergeCell ref="A33:J33"/>
    <mergeCell ref="A22:J22"/>
    <mergeCell ref="A23:J23"/>
    <mergeCell ref="A24:B24"/>
    <mergeCell ref="I24:J24"/>
    <mergeCell ref="C24:E24"/>
    <mergeCell ref="F24:H24"/>
    <mergeCell ref="B34:J34"/>
    <mergeCell ref="B35:J35"/>
    <mergeCell ref="B36:J36"/>
    <mergeCell ref="B37:J37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2" type="noConversion"/>
  <dataValidations count="13">
    <dataValidation allowBlank="1" showInputMessage="1" showErrorMessage="1" prompt="Monto presupuestado para el producto" sqref="B47:B49 F28:F31 D28:D31" xr:uid="{247AEBBA-5BB4-404D-982B-514E41C68A75}"/>
    <dataValidation allowBlank="1" showInputMessage="1" showErrorMessage="1" prompt="¿En qué consiste el programa?" sqref="B19:J19" xr:uid="{237662D1-C948-4514-895A-BBEE0EE1A7A4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40:J41" xr:uid="{DA848EFB-3FC8-4206-B557-B09F4E34DBE3}"/>
    <dataValidation allowBlank="1" showInputMessage="1" showErrorMessage="1" prompt="Nombre del producto" sqref="B34:J37" xr:uid="{6D207D43-354C-4C00-8A80-5CA169C9156A}"/>
    <dataValidation allowBlank="1" showInputMessage="1" showErrorMessage="1" prompt="¿A quién va dirigido el programa?, ¿qué característica tiene esta población que requiere ser beneficiada?" sqref="B20:J20" xr:uid="{F8F94BEA-93B0-4C29-879F-17C6CA206499}"/>
    <dataValidation allowBlank="1" showInputMessage="1" prompt="Nombre del capítulo" sqref="B8:J10" xr:uid="{CD3169BF-DE9C-4F81-9EC4-40D5D2C91DFC}"/>
    <dataValidation allowBlank="1" sqref="A8" xr:uid="{4E4D531B-D39C-42CD-8509-9C2E6575184D}"/>
    <dataValidation allowBlank="1" showInputMessage="1" showErrorMessage="1" prompt="Monto ejecutado en el trimestre" sqref="H28:H31" xr:uid="{90E46E24-8E3F-4224-9F5D-F387CD76556E}"/>
    <dataValidation allowBlank="1" showInputMessage="1" showErrorMessage="1" prompt="Meta alcanzada en el trimestre" sqref="G28:G31" xr:uid="{078E0B3D-C3D5-4323-9A6F-7DD5AA0A91C9}"/>
    <dataValidation allowBlank="1" showInputMessage="1" showErrorMessage="1" prompt="Meta anual del indicador" sqref="E28:E31 C28:C31" xr:uid="{F1CB8B99-164D-4F51-9E69-AECE57493A93}"/>
    <dataValidation allowBlank="1" showInputMessage="1" showErrorMessage="1" prompt="Nombre del indicador" sqref="B28:B31" xr:uid="{3FF3C7F1-052B-4689-97E1-0EEC782A6AE3}"/>
    <dataValidation allowBlank="1" showInputMessage="1" showErrorMessage="1" prompt="Nombre de cada producto" sqref="A28:A31" xr:uid="{2947E0C5-61A1-48DD-8DCD-04F9232477FC}"/>
  </dataValidations>
  <pageMargins left="0.7" right="0.7" top="0.75" bottom="0.75" header="0.3" footer="0.3"/>
  <pageSetup scale="61" orientation="portrait" r:id="rId1"/>
  <ignoredErrors>
    <ignoredError sqref="I29:J29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C458-3928-434C-957D-4E10CDEA72CE}">
  <sheetPr>
    <pageSetUpPr fitToPage="1"/>
  </sheetPr>
  <dimension ref="A1:K48"/>
  <sheetViews>
    <sheetView showGridLines="0" view="pageBreakPreview" topLeftCell="A28" zoomScale="48" zoomScaleNormal="100" zoomScaleSheetLayoutView="73" workbookViewId="0">
      <selection activeCell="I44" sqref="I44"/>
    </sheetView>
  </sheetViews>
  <sheetFormatPr defaultColWidth="10.86328125" defaultRowHeight="14.25" x14ac:dyDescent="0.45"/>
  <cols>
    <col min="1" max="1" width="23" style="8" customWidth="1"/>
    <col min="2" max="2" width="19.86328125" style="8" bestFit="1" customWidth="1"/>
    <col min="3" max="10" width="12.73046875" style="8" customWidth="1"/>
    <col min="11" max="11" width="10.86328125" style="8"/>
  </cols>
  <sheetData>
    <row r="1" spans="1:11" ht="21.4" thickBot="1" x14ac:dyDescent="0.5">
      <c r="A1" s="21"/>
      <c r="B1" s="52" t="s">
        <v>54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4" thickBot="1" x14ac:dyDescent="0.5">
      <c r="A2" s="22"/>
      <c r="B2" s="55" t="s">
        <v>0</v>
      </c>
      <c r="C2" s="56"/>
      <c r="D2" s="55" t="s">
        <v>1</v>
      </c>
      <c r="E2" s="56"/>
      <c r="F2" s="56"/>
      <c r="G2" s="56"/>
      <c r="H2" s="57"/>
      <c r="I2" s="2" t="s">
        <v>2</v>
      </c>
      <c r="J2" s="3" t="s">
        <v>3</v>
      </c>
      <c r="K2" s="1"/>
    </row>
    <row r="3" spans="1:11" ht="21.4" thickBot="1" x14ac:dyDescent="0.5">
      <c r="A3" s="23"/>
      <c r="B3" s="58" t="s">
        <v>4</v>
      </c>
      <c r="C3" s="59"/>
      <c r="D3" s="58" t="s">
        <v>76</v>
      </c>
      <c r="E3" s="59"/>
      <c r="F3" s="59"/>
      <c r="G3" s="59"/>
      <c r="H3" s="60"/>
      <c r="I3" s="4">
        <v>45300</v>
      </c>
      <c r="J3" s="5">
        <v>0</v>
      </c>
      <c r="K3" s="1"/>
    </row>
    <row r="4" spans="1:11" x14ac:dyDescent="0.45">
      <c r="A4" s="61"/>
      <c r="B4" s="62"/>
      <c r="C4" s="62"/>
      <c r="D4" s="63"/>
      <c r="E4" s="63"/>
      <c r="F4" s="63"/>
      <c r="G4" s="63"/>
      <c r="H4" s="63"/>
      <c r="I4" s="62"/>
      <c r="J4" s="64"/>
      <c r="K4" s="1"/>
    </row>
    <row r="5" spans="1:11" ht="3" customHeight="1" x14ac:dyDescent="0.45">
      <c r="A5" s="46"/>
      <c r="B5" s="47"/>
      <c r="C5" s="47"/>
      <c r="D5" s="47"/>
      <c r="E5" s="47"/>
      <c r="F5" s="47"/>
      <c r="G5" s="47"/>
      <c r="H5" s="47"/>
      <c r="I5" s="47"/>
      <c r="J5" s="48"/>
      <c r="K5" s="1"/>
    </row>
    <row r="6" spans="1:11" ht="15.75" x14ac:dyDescent="0.45">
      <c r="A6" s="42" t="s">
        <v>5</v>
      </c>
      <c r="B6" s="43"/>
      <c r="C6" s="43"/>
      <c r="D6" s="43"/>
      <c r="E6" s="43"/>
      <c r="F6" s="43"/>
      <c r="G6" s="43"/>
      <c r="H6" s="43"/>
      <c r="I6" s="43"/>
      <c r="J6" s="44"/>
      <c r="K6" s="1"/>
    </row>
    <row r="7" spans="1:11" ht="15.75" x14ac:dyDescent="0.45">
      <c r="A7" s="49" t="s">
        <v>6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45">
      <c r="A8" s="6" t="s">
        <v>7</v>
      </c>
      <c r="B8" s="33" t="s">
        <v>55</v>
      </c>
      <c r="C8" s="34"/>
      <c r="D8" s="34"/>
      <c r="E8" s="34"/>
      <c r="F8" s="34"/>
      <c r="G8" s="34"/>
      <c r="H8" s="34"/>
      <c r="I8" s="34"/>
      <c r="J8" s="35"/>
      <c r="K8" s="1"/>
    </row>
    <row r="9" spans="1:11" x14ac:dyDescent="0.45">
      <c r="A9" s="24" t="s">
        <v>37</v>
      </c>
      <c r="B9" s="33" t="s">
        <v>56</v>
      </c>
      <c r="C9" s="34"/>
      <c r="D9" s="34"/>
      <c r="E9" s="34"/>
      <c r="F9" s="34"/>
      <c r="G9" s="34"/>
      <c r="H9" s="34"/>
      <c r="I9" s="34"/>
      <c r="J9" s="35"/>
      <c r="K9" s="1"/>
    </row>
    <row r="10" spans="1:11" x14ac:dyDescent="0.45">
      <c r="A10" s="24" t="s">
        <v>38</v>
      </c>
      <c r="B10" s="33" t="s">
        <v>57</v>
      </c>
      <c r="C10" s="34"/>
      <c r="D10" s="34"/>
      <c r="E10" s="34"/>
      <c r="F10" s="34"/>
      <c r="G10" s="34"/>
      <c r="H10" s="34"/>
      <c r="I10" s="34"/>
      <c r="J10" s="35"/>
      <c r="K10" s="1"/>
    </row>
    <row r="11" spans="1:11" ht="30.75" customHeight="1" x14ac:dyDescent="0.45">
      <c r="A11" s="6" t="s">
        <v>8</v>
      </c>
      <c r="B11" s="36" t="s">
        <v>58</v>
      </c>
      <c r="C11" s="37"/>
      <c r="D11" s="37"/>
      <c r="E11" s="37"/>
      <c r="F11" s="37"/>
      <c r="G11" s="37"/>
      <c r="H11" s="37"/>
      <c r="I11" s="37"/>
      <c r="J11" s="38"/>
    </row>
    <row r="12" spans="1:11" ht="42.75" customHeight="1" x14ac:dyDescent="0.45">
      <c r="A12" s="6" t="s">
        <v>9</v>
      </c>
      <c r="B12" s="39" t="s">
        <v>59</v>
      </c>
      <c r="C12" s="40"/>
      <c r="D12" s="40"/>
      <c r="E12" s="40"/>
      <c r="F12" s="40"/>
      <c r="G12" s="40"/>
      <c r="H12" s="40"/>
      <c r="I12" s="40"/>
      <c r="J12" s="41"/>
    </row>
    <row r="13" spans="1:11" ht="15.75" x14ac:dyDescent="0.45">
      <c r="A13" s="42" t="s">
        <v>10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ht="27.75" customHeight="1" x14ac:dyDescent="0.45">
      <c r="A14" s="6" t="s">
        <v>11</v>
      </c>
      <c r="B14" s="25">
        <v>4</v>
      </c>
      <c r="C14" s="45" t="str">
        <f>IFERROR(VLOOKUP(B14,'[1]Validacion datos'!A2:B5,2,FALSE),"")</f>
        <v>DESARROLLO SOSTENIBLE</v>
      </c>
      <c r="D14" s="45"/>
      <c r="E14" s="45"/>
      <c r="F14" s="45"/>
      <c r="G14" s="45"/>
      <c r="H14" s="45"/>
      <c r="I14" s="45"/>
      <c r="J14" s="45"/>
    </row>
    <row r="15" spans="1:11" ht="26.25" customHeight="1" x14ac:dyDescent="0.45">
      <c r="A15" s="6" t="s">
        <v>12</v>
      </c>
      <c r="B15" s="9">
        <v>4.3</v>
      </c>
      <c r="C15" s="45" t="str">
        <f>IFERROR(VLOOKUP(B15,'[1]Validacion datos'!A8:B26,2,FALSE),"")</f>
        <v>Adecuada adaptación al cambio climático</v>
      </c>
      <c r="D15" s="45"/>
      <c r="E15" s="45"/>
      <c r="F15" s="45"/>
      <c r="G15" s="45"/>
      <c r="H15" s="45"/>
      <c r="I15" s="45"/>
      <c r="J15" s="45"/>
    </row>
    <row r="16" spans="1:11" ht="31.5" customHeight="1" x14ac:dyDescent="0.45">
      <c r="A16" s="6" t="s">
        <v>13</v>
      </c>
      <c r="B16" s="10" t="s">
        <v>72</v>
      </c>
      <c r="C16" s="45" t="str">
        <f>IFERROR(VLOOKUP(B16,'[1]Validacion datos'!D8:E64,2,FALSE),"")</f>
        <v>Reducir la vulnerabilidad, avanzar en la adaptación a los efectos del cambio climático y contribuir a la mitigación de sus causas</v>
      </c>
      <c r="D16" s="45"/>
      <c r="E16" s="45"/>
      <c r="F16" s="45"/>
      <c r="G16" s="45"/>
      <c r="H16" s="45"/>
      <c r="I16" s="45"/>
      <c r="J16" s="45"/>
    </row>
    <row r="17" spans="1:11" ht="15.75" x14ac:dyDescent="0.45">
      <c r="A17" s="42" t="s">
        <v>14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1" ht="29.25" customHeight="1" x14ac:dyDescent="0.45">
      <c r="A18" s="6" t="s">
        <v>15</v>
      </c>
      <c r="B18" s="40" t="s">
        <v>61</v>
      </c>
      <c r="C18" s="40"/>
      <c r="D18" s="40"/>
      <c r="E18" s="40"/>
      <c r="F18" s="40"/>
      <c r="G18" s="40"/>
      <c r="H18" s="40"/>
      <c r="I18" s="40"/>
      <c r="J18" s="41"/>
    </row>
    <row r="19" spans="1:11" ht="33" customHeight="1" x14ac:dyDescent="0.45">
      <c r="A19" s="11" t="s">
        <v>16</v>
      </c>
      <c r="B19" s="40" t="s">
        <v>73</v>
      </c>
      <c r="C19" s="40"/>
      <c r="D19" s="40"/>
      <c r="E19" s="40"/>
      <c r="F19" s="40"/>
      <c r="G19" s="40"/>
      <c r="H19" s="40"/>
      <c r="I19" s="40"/>
      <c r="J19" s="41"/>
    </row>
    <row r="20" spans="1:11" ht="34.5" customHeight="1" x14ac:dyDescent="0.45">
      <c r="A20" s="11" t="s">
        <v>17</v>
      </c>
      <c r="B20" s="40" t="s">
        <v>74</v>
      </c>
      <c r="C20" s="40"/>
      <c r="D20" s="40"/>
      <c r="E20" s="40"/>
      <c r="F20" s="40"/>
      <c r="G20" s="40"/>
      <c r="H20" s="40"/>
      <c r="I20" s="40"/>
      <c r="J20" s="41"/>
    </row>
    <row r="21" spans="1:11" ht="35.25" customHeight="1" x14ac:dyDescent="0.45">
      <c r="A21" s="11" t="s">
        <v>39</v>
      </c>
      <c r="B21" s="40" t="s">
        <v>75</v>
      </c>
      <c r="C21" s="40"/>
      <c r="D21" s="40"/>
      <c r="E21" s="40"/>
      <c r="F21" s="40"/>
      <c r="G21" s="40"/>
      <c r="H21" s="40"/>
      <c r="I21" s="40"/>
      <c r="J21" s="41"/>
      <c r="K21" s="1"/>
    </row>
    <row r="22" spans="1:11" ht="15.75" x14ac:dyDescent="0.45">
      <c r="A22" s="42" t="s">
        <v>18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1" ht="15.75" x14ac:dyDescent="0.45">
      <c r="A23" s="49" t="s">
        <v>19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45">
      <c r="A24" s="75" t="s">
        <v>20</v>
      </c>
      <c r="B24" s="76"/>
      <c r="C24" s="77" t="s">
        <v>21</v>
      </c>
      <c r="D24" s="79"/>
      <c r="E24" s="79"/>
      <c r="F24" s="79" t="s">
        <v>22</v>
      </c>
      <c r="G24" s="79"/>
      <c r="H24" s="76"/>
      <c r="I24" s="77" t="s">
        <v>23</v>
      </c>
      <c r="J24" s="78"/>
    </row>
    <row r="25" spans="1:11" x14ac:dyDescent="0.45">
      <c r="A25" s="65"/>
      <c r="B25" s="66"/>
      <c r="C25" s="72">
        <f>SUM(Tabla13[Financiera
(B)])</f>
        <v>26130553</v>
      </c>
      <c r="D25" s="73"/>
      <c r="E25" s="74"/>
      <c r="F25" s="72">
        <f>SUM(Tabla13[Financiera 
 (F)])</f>
        <v>0</v>
      </c>
      <c r="G25" s="73"/>
      <c r="H25" s="74"/>
      <c r="I25" s="67">
        <f>+IF(F25&gt;0,F25/C25,0)</f>
        <v>0</v>
      </c>
      <c r="J25" s="68"/>
    </row>
    <row r="26" spans="1:11" ht="15.75" x14ac:dyDescent="0.45">
      <c r="A26" s="49" t="s">
        <v>24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45">
      <c r="A27" s="7"/>
      <c r="B27"/>
      <c r="C27" s="69" t="s">
        <v>25</v>
      </c>
      <c r="D27" s="70"/>
      <c r="E27" s="69" t="s">
        <v>44</v>
      </c>
      <c r="F27" s="70"/>
      <c r="G27" s="69" t="s">
        <v>40</v>
      </c>
      <c r="H27" s="69"/>
      <c r="I27" s="69" t="s">
        <v>26</v>
      </c>
      <c r="J27" s="71"/>
    </row>
    <row r="28" spans="1:11" ht="39.4" x14ac:dyDescent="0.45">
      <c r="A28" s="12" t="s">
        <v>27</v>
      </c>
      <c r="B28" s="13" t="s">
        <v>28</v>
      </c>
      <c r="C28" s="13" t="s">
        <v>41</v>
      </c>
      <c r="D28" s="13" t="s">
        <v>42</v>
      </c>
      <c r="E28" s="13" t="s">
        <v>45</v>
      </c>
      <c r="F28" s="13" t="s">
        <v>46</v>
      </c>
      <c r="G28" s="13" t="s">
        <v>47</v>
      </c>
      <c r="H28" s="13" t="s">
        <v>48</v>
      </c>
      <c r="I28" s="13" t="s">
        <v>49</v>
      </c>
      <c r="J28" s="14" t="s">
        <v>50</v>
      </c>
    </row>
    <row r="29" spans="1:11" ht="58.15" x14ac:dyDescent="0.45">
      <c r="A29" s="30" t="s">
        <v>66</v>
      </c>
      <c r="B29" s="32" t="s">
        <v>67</v>
      </c>
      <c r="C29" s="15">
        <v>50</v>
      </c>
      <c r="D29" s="16">
        <v>26130553</v>
      </c>
      <c r="E29" s="15">
        <v>50</v>
      </c>
      <c r="F29" s="16">
        <f>+Tabla13[[#This Row],[Financiera
(B)]]</f>
        <v>26130553</v>
      </c>
      <c r="G29" s="17">
        <v>0</v>
      </c>
      <c r="H29" s="16">
        <v>0</v>
      </c>
      <c r="I29" s="18">
        <f>IF(G29&gt;0,G29/C29,0)</f>
        <v>0</v>
      </c>
      <c r="J29" s="19">
        <f>IF(H29&gt;0,H29/D29,0)</f>
        <v>0</v>
      </c>
    </row>
    <row r="30" spans="1:11" ht="15.75" x14ac:dyDescent="0.45">
      <c r="A30" s="42" t="s">
        <v>29</v>
      </c>
      <c r="B30" s="43"/>
      <c r="C30" s="43"/>
      <c r="D30" s="43"/>
      <c r="E30" s="43"/>
      <c r="F30" s="43"/>
      <c r="G30" s="43"/>
      <c r="H30" s="43"/>
      <c r="I30" s="43"/>
      <c r="J30" s="44"/>
    </row>
    <row r="31" spans="1:11" ht="15.75" x14ac:dyDescent="0.45">
      <c r="A31" s="49" t="s">
        <v>30</v>
      </c>
      <c r="B31" s="50"/>
      <c r="C31" s="50"/>
      <c r="D31" s="50"/>
      <c r="E31" s="50"/>
      <c r="F31" s="50"/>
      <c r="G31" s="50"/>
      <c r="H31" s="50"/>
      <c r="I31" s="50"/>
      <c r="J31" s="51"/>
      <c r="K31" s="1"/>
    </row>
    <row r="32" spans="1:11" x14ac:dyDescent="0.45">
      <c r="A32" s="20" t="s">
        <v>31</v>
      </c>
      <c r="B32" s="40" t="s">
        <v>70</v>
      </c>
      <c r="C32" s="40"/>
      <c r="D32" s="40"/>
      <c r="E32" s="40"/>
      <c r="F32" s="40"/>
      <c r="G32" s="40"/>
      <c r="H32" s="40"/>
      <c r="I32" s="40"/>
      <c r="J32" s="41"/>
    </row>
    <row r="33" spans="1:11" x14ac:dyDescent="0.45">
      <c r="A33" s="20" t="s">
        <v>32</v>
      </c>
      <c r="B33" s="40" t="s">
        <v>70</v>
      </c>
      <c r="C33" s="40"/>
      <c r="D33" s="40"/>
      <c r="E33" s="40"/>
      <c r="F33" s="40"/>
      <c r="G33" s="40"/>
      <c r="H33" s="40"/>
      <c r="I33" s="40"/>
      <c r="J33" s="41"/>
    </row>
    <row r="34" spans="1:11" x14ac:dyDescent="0.45">
      <c r="A34" s="20" t="s">
        <v>33</v>
      </c>
      <c r="B34" s="40" t="s">
        <v>70</v>
      </c>
      <c r="C34" s="40"/>
      <c r="D34" s="40"/>
      <c r="E34" s="40"/>
      <c r="F34" s="40"/>
      <c r="G34" s="40"/>
      <c r="H34" s="40"/>
      <c r="I34" s="40"/>
      <c r="J34" s="41"/>
    </row>
    <row r="35" spans="1:11" ht="28.5" x14ac:dyDescent="0.45">
      <c r="A35" s="20" t="s">
        <v>34</v>
      </c>
      <c r="B35" s="40" t="s">
        <v>70</v>
      </c>
      <c r="C35" s="40"/>
      <c r="D35" s="40"/>
      <c r="E35" s="40"/>
      <c r="F35" s="40"/>
      <c r="G35" s="40"/>
      <c r="H35" s="40"/>
      <c r="I35" s="40"/>
      <c r="J35" s="41"/>
    </row>
    <row r="36" spans="1:11" ht="15.75" x14ac:dyDescent="0.45">
      <c r="A36" s="42" t="s">
        <v>35</v>
      </c>
      <c r="B36" s="43"/>
      <c r="C36" s="43"/>
      <c r="D36" s="43"/>
      <c r="E36" s="43"/>
      <c r="F36" s="43"/>
      <c r="G36" s="43"/>
      <c r="H36" s="43"/>
      <c r="I36" s="43"/>
      <c r="J36" s="44"/>
    </row>
    <row r="37" spans="1:11" ht="15.75" x14ac:dyDescent="0.45">
      <c r="A37" s="81" t="s">
        <v>36</v>
      </c>
      <c r="B37" s="82"/>
      <c r="C37" s="82"/>
      <c r="D37" s="82"/>
      <c r="E37" s="82"/>
      <c r="F37" s="82"/>
      <c r="G37" s="82"/>
      <c r="H37" s="82"/>
      <c r="I37" s="82"/>
      <c r="J37" s="83"/>
      <c r="K37" s="1"/>
    </row>
    <row r="38" spans="1:11" ht="27.75" customHeight="1" x14ac:dyDescent="0.45">
      <c r="A38" s="84" t="s">
        <v>71</v>
      </c>
      <c r="B38" s="85"/>
      <c r="C38" s="85"/>
      <c r="D38" s="85"/>
      <c r="E38" s="85"/>
      <c r="F38" s="85"/>
      <c r="G38" s="85"/>
      <c r="H38" s="85"/>
      <c r="I38" s="85"/>
      <c r="J38" s="86"/>
    </row>
    <row r="39" spans="1:11" ht="27.75" customHeight="1" x14ac:dyDescent="0.4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45">
      <c r="A40" s="87" t="s">
        <v>43</v>
      </c>
      <c r="B40" s="87"/>
      <c r="C40" s="87"/>
      <c r="D40" s="87"/>
      <c r="E40" s="87"/>
      <c r="F40" s="87"/>
      <c r="G40" s="87"/>
      <c r="H40" s="87"/>
      <c r="I40" s="87"/>
      <c r="J40" s="87"/>
    </row>
    <row r="41" spans="1:11" x14ac:dyDescent="0.45">
      <c r="A41" s="29"/>
      <c r="B41" s="29"/>
      <c r="C41" s="29"/>
      <c r="D41" s="29"/>
      <c r="E41" s="29"/>
      <c r="F41" s="29"/>
      <c r="G41" s="29"/>
      <c r="H41" s="29"/>
      <c r="I41" s="29"/>
      <c r="J41" s="29"/>
    </row>
    <row r="42" spans="1:11" x14ac:dyDescent="0.45">
      <c r="A42" s="29"/>
      <c r="B42" s="29"/>
      <c r="C42" s="29"/>
      <c r="D42" s="29"/>
      <c r="E42" s="29"/>
    </row>
    <row r="43" spans="1:11" x14ac:dyDescent="0.45">
      <c r="A43" s="29"/>
      <c r="B43" s="29"/>
      <c r="C43" s="29"/>
      <c r="D43" s="29"/>
      <c r="E43" s="29"/>
    </row>
    <row r="44" spans="1:11" x14ac:dyDescent="0.45">
      <c r="A44" s="29"/>
      <c r="B44" s="29"/>
      <c r="C44" s="29"/>
      <c r="D44" s="29"/>
      <c r="E44" s="29"/>
    </row>
    <row r="46" spans="1:11" x14ac:dyDescent="0.45">
      <c r="A46" s="27" t="s">
        <v>51</v>
      </c>
      <c r="B46" s="28">
        <f>C25</f>
        <v>26130553</v>
      </c>
    </row>
    <row r="47" spans="1:11" x14ac:dyDescent="0.45">
      <c r="A47" s="27" t="s">
        <v>52</v>
      </c>
      <c r="B47" s="28"/>
    </row>
    <row r="48" spans="1:11" x14ac:dyDescent="0.45">
      <c r="A48" s="27" t="s">
        <v>53</v>
      </c>
      <c r="B48" s="28"/>
    </row>
  </sheetData>
  <mergeCells count="48"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3">
    <dataValidation allowBlank="1" sqref="A8" xr:uid="{256FCE74-6285-48E6-B463-98C9CCE6B549}"/>
    <dataValidation allowBlank="1" showInputMessage="1" prompt="Nombre del capítulo" sqref="B8:J10" xr:uid="{823080A4-00F3-460E-B88F-8E69F88FE049}"/>
    <dataValidation allowBlank="1" showInputMessage="1" showErrorMessage="1" prompt="¿A quién va dirigido el programa?, ¿qué característica tiene esta población que requiere ser beneficiada?" sqref="B20:J20" xr:uid="{9DFFF233-E2C1-40EE-B947-9C57CF5E1430}"/>
    <dataValidation allowBlank="1" showInputMessage="1" showErrorMessage="1" prompt="Nombre del producto" sqref="B32:J35" xr:uid="{507450EB-6F5D-470B-9E96-9AD44C19265D}"/>
    <dataValidation allowBlank="1" showInputMessage="1" showErrorMessage="1" prompt="Oportunidades de mejora identificadas" sqref="A38:J39" xr:uid="{75A27A78-B88D-47A4-9214-50150752E9FA}"/>
    <dataValidation allowBlank="1" showInputMessage="1" showErrorMessage="1" prompt="Presupuesto del programa" sqref="A25:C25 F25" xr:uid="{DA03212E-D8F5-459A-A865-482F0B924F30}"/>
    <dataValidation allowBlank="1" showInputMessage="1" showErrorMessage="1" prompt="¿En qué consiste el programa?" sqref="B19:J19" xr:uid="{6832184A-032A-4866-9AB9-E0B5067DA255}"/>
    <dataValidation allowBlank="1" showInputMessage="1" showErrorMessage="1" prompt="Monto presupuestado para el producto" sqref="B46:B48 F28:F29 D28:D29" xr:uid="{B260C35F-2937-40EE-AE73-32805241165C}"/>
    <dataValidation allowBlank="1" showInputMessage="1" showErrorMessage="1" prompt="Nombre de cada producto" sqref="A28:A29" xr:uid="{1BF52B96-A0BE-4432-8DD2-DD863D288351}"/>
    <dataValidation allowBlank="1" showInputMessage="1" showErrorMessage="1" prompt="Nombre del indicador" sqref="B28:B29" xr:uid="{EAB6C822-9A10-4F56-AE64-1D7CDBBB4AAC}"/>
    <dataValidation allowBlank="1" showInputMessage="1" showErrorMessage="1" prompt="Meta anual del indicador" sqref="E28:E29 C28:C29" xr:uid="{406EA9FE-F7C4-4230-84E7-558A168B6572}"/>
    <dataValidation allowBlank="1" showInputMessage="1" showErrorMessage="1" prompt="Meta alcanzada en el trimestre" sqref="G28:G29" xr:uid="{F09CD731-E300-4E8C-9D21-BB4BB3E4F242}"/>
    <dataValidation allowBlank="1" showInputMessage="1" showErrorMessage="1" prompt="Monto ejecutado en el trimestre" sqref="H28:H29" xr:uid="{EF012120-6E05-4513-B212-DE978A3A2A6F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Eje 3</vt:lpstr>
      <vt:lpstr>Eje 4</vt:lpstr>
      <vt:lpstr>'Eje 3'!Print_Area</vt:lpstr>
      <vt:lpstr>'Eje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Hansel Yoel Castillo Franco</cp:lastModifiedBy>
  <cp:lastPrinted>2024-01-19T15:49:30Z</cp:lastPrinted>
  <dcterms:created xsi:type="dcterms:W3CDTF">2021-03-22T15:50:10Z</dcterms:created>
  <dcterms:modified xsi:type="dcterms:W3CDTF">2024-01-19T15:51:29Z</dcterms:modified>
</cp:coreProperties>
</file>