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Julio" sheetId="3" r:id="rId1"/>
    <sheet name="Hoja1" sheetId="4" r:id="rId2"/>
    <sheet name="Hoja2" sheetId="5" r:id="rId3"/>
  </sheets>
  <definedNames>
    <definedName name="_xlnm.Print_Area" localSheetId="0">Julio!$A$1:$S$128</definedName>
    <definedName name="_xlnm.Print_Titles" localSheetId="0">Julio!$3:$4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D9" i="3"/>
  <c r="E14" i="3" l="1"/>
  <c r="E6" i="3" l="1"/>
  <c r="L6" i="3" l="1"/>
  <c r="J38" i="3" l="1"/>
  <c r="J14" i="3"/>
  <c r="J6" i="3"/>
  <c r="K70" i="3" l="1"/>
  <c r="F11" i="3" l="1"/>
  <c r="F72" i="3" l="1"/>
  <c r="F70" i="3" s="1"/>
  <c r="E70" i="3"/>
  <c r="F68" i="3"/>
  <c r="F67" i="3"/>
  <c r="F66" i="3"/>
  <c r="F65" i="3"/>
  <c r="F64" i="3"/>
  <c r="F63" i="3"/>
  <c r="F62" i="3"/>
  <c r="F61" i="3"/>
  <c r="F60" i="3"/>
  <c r="F46" i="3"/>
  <c r="F45" i="3"/>
  <c r="F44" i="3"/>
  <c r="F43" i="3"/>
  <c r="F42" i="3"/>
  <c r="F41" i="3"/>
  <c r="F40" i="3"/>
  <c r="E38" i="3"/>
  <c r="F36" i="3"/>
  <c r="F35" i="3"/>
  <c r="F34" i="3"/>
  <c r="F33" i="3"/>
  <c r="F32" i="3"/>
  <c r="F31" i="3"/>
  <c r="F30" i="3"/>
  <c r="F29" i="3"/>
  <c r="F28" i="3"/>
  <c r="F24" i="3"/>
  <c r="F23" i="3"/>
  <c r="F22" i="3"/>
  <c r="F21" i="3"/>
  <c r="F20" i="3"/>
  <c r="F19" i="3"/>
  <c r="F18" i="3"/>
  <c r="F17" i="3"/>
  <c r="F16" i="3"/>
  <c r="F12" i="3"/>
  <c r="F10" i="3"/>
  <c r="F9" i="3"/>
  <c r="F8" i="3"/>
  <c r="F6" i="3" l="1"/>
  <c r="F38" i="3"/>
  <c r="F26" i="3"/>
  <c r="F58" i="3"/>
  <c r="F14" i="3"/>
  <c r="E58" i="3"/>
  <c r="E88" i="3" s="1"/>
  <c r="E105" i="3" s="1"/>
  <c r="F88" i="3" l="1"/>
  <c r="F105" i="3" s="1"/>
  <c r="G14" i="3"/>
  <c r="S28" i="3" l="1"/>
  <c r="S31" i="3" l="1"/>
  <c r="S30" i="3"/>
  <c r="S8" i="3"/>
  <c r="S9" i="3"/>
  <c r="S11" i="3"/>
  <c r="S12" i="3"/>
  <c r="S67" i="3"/>
  <c r="S64" i="3"/>
  <c r="S63" i="3"/>
  <c r="S62" i="3"/>
  <c r="S61" i="3"/>
  <c r="S60" i="3"/>
  <c r="S40" i="3"/>
  <c r="S36" i="3"/>
  <c r="S34" i="3"/>
  <c r="S33" i="3"/>
  <c r="S32" i="3"/>
  <c r="S29" i="3"/>
  <c r="R26" i="3"/>
  <c r="Q6" i="3" l="1"/>
  <c r="K26" i="3" l="1"/>
  <c r="S65" i="3" l="1"/>
  <c r="S66" i="3"/>
  <c r="S68" i="3"/>
  <c r="S69" i="3"/>
  <c r="S70" i="3"/>
  <c r="S71" i="3"/>
  <c r="S72" i="3"/>
  <c r="S73" i="3"/>
  <c r="S74" i="3"/>
  <c r="S75" i="3"/>
  <c r="S76" i="3"/>
  <c r="S77" i="3"/>
  <c r="S41" i="3"/>
  <c r="S42" i="3"/>
  <c r="S43" i="3"/>
  <c r="S44" i="3"/>
  <c r="S45" i="3"/>
  <c r="S35" i="3"/>
  <c r="S27" i="3"/>
  <c r="S17" i="3"/>
  <c r="S18" i="3"/>
  <c r="S19" i="3"/>
  <c r="S20" i="3"/>
  <c r="S21" i="3"/>
  <c r="S22" i="3"/>
  <c r="S16" i="3"/>
  <c r="S10" i="3"/>
  <c r="R58" i="3"/>
  <c r="R38" i="3"/>
  <c r="R14" i="3"/>
  <c r="R6" i="3"/>
  <c r="R88" i="3" l="1"/>
  <c r="R105" i="3" s="1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6" i="3"/>
  <c r="S85" i="3"/>
  <c r="S84" i="3"/>
  <c r="S83" i="3"/>
  <c r="S82" i="3"/>
  <c r="S81" i="3"/>
  <c r="S80" i="3"/>
  <c r="S79" i="3"/>
  <c r="S78" i="3"/>
  <c r="S57" i="3"/>
  <c r="S56" i="3"/>
  <c r="S55" i="3"/>
  <c r="S54" i="3"/>
  <c r="S53" i="3"/>
  <c r="S52" i="3"/>
  <c r="S51" i="3"/>
  <c r="S50" i="3"/>
  <c r="S49" i="3"/>
  <c r="S48" i="3"/>
  <c r="S47" i="3"/>
  <c r="S46" i="3"/>
  <c r="S39" i="3"/>
  <c r="Q26" i="3" l="1"/>
  <c r="S89" i="3"/>
  <c r="S87" i="3"/>
  <c r="S59" i="3"/>
  <c r="S37" i="3"/>
  <c r="S25" i="3"/>
  <c r="S15" i="3"/>
  <c r="S13" i="3"/>
  <c r="Q58" i="3"/>
  <c r="Q38" i="3"/>
  <c r="Q14" i="3"/>
  <c r="Q88" i="3" l="1"/>
  <c r="Q105" i="3" s="1"/>
  <c r="P58" i="3"/>
  <c r="P38" i="3"/>
  <c r="P26" i="3"/>
  <c r="P14" i="3"/>
  <c r="P6" i="3"/>
  <c r="P88" i="3" l="1"/>
  <c r="P105" i="3" s="1"/>
  <c r="D58" i="3" l="1"/>
  <c r="D38" i="3"/>
  <c r="D26" i="3"/>
  <c r="D14" i="3"/>
  <c r="D6" i="3"/>
  <c r="D88" i="3" l="1"/>
  <c r="D105" i="3" s="1"/>
  <c r="O58" i="3"/>
  <c r="O14" i="3"/>
  <c r="N58" i="3" l="1"/>
  <c r="M58" i="3"/>
  <c r="L58" i="3"/>
  <c r="J58" i="3"/>
  <c r="J88" i="3" s="1"/>
  <c r="I58" i="3"/>
  <c r="H58" i="3"/>
  <c r="G58" i="3"/>
  <c r="O38" i="3"/>
  <c r="N38" i="3"/>
  <c r="M38" i="3"/>
  <c r="L38" i="3"/>
  <c r="K38" i="3"/>
  <c r="I38" i="3"/>
  <c r="H38" i="3"/>
  <c r="G38" i="3"/>
  <c r="L26" i="3"/>
  <c r="J26" i="3"/>
  <c r="I26" i="3"/>
  <c r="O26" i="3"/>
  <c r="N26" i="3"/>
  <c r="M26" i="3"/>
  <c r="H26" i="3"/>
  <c r="G26" i="3"/>
  <c r="S24" i="3"/>
  <c r="S23" i="3"/>
  <c r="N14" i="3"/>
  <c r="L14" i="3"/>
  <c r="K14" i="3"/>
  <c r="I14" i="3"/>
  <c r="H14" i="3"/>
  <c r="O6" i="3"/>
  <c r="N6" i="3"/>
  <c r="K6" i="3"/>
  <c r="I6" i="3"/>
  <c r="H6" i="3"/>
  <c r="G6" i="3"/>
  <c r="H88" i="3" l="1"/>
  <c r="H105" i="3" s="1"/>
  <c r="S26" i="3"/>
  <c r="S38" i="3"/>
  <c r="K58" i="3"/>
  <c r="K88" i="3" s="1"/>
  <c r="K105" i="3" s="1"/>
  <c r="M14" i="3"/>
  <c r="S14" i="3" s="1"/>
  <c r="L88" i="3"/>
  <c r="L105" i="3" s="1"/>
  <c r="G88" i="3"/>
  <c r="N88" i="3"/>
  <c r="N105" i="3" s="1"/>
  <c r="O88" i="3"/>
  <c r="O105" i="3" s="1"/>
  <c r="I88" i="3"/>
  <c r="I105" i="3" s="1"/>
  <c r="J105" i="3"/>
  <c r="M6" i="3"/>
  <c r="S6" i="3" s="1"/>
  <c r="S58" i="3" l="1"/>
  <c r="G105" i="3"/>
  <c r="M88" i="3"/>
  <c r="M105" i="3" s="1"/>
  <c r="S105" i="3" l="1"/>
  <c r="S88" i="3"/>
</calcChain>
</file>

<file path=xl/sharedStrings.xml><?xml version="1.0" encoding="utf-8"?>
<sst xmlns="http://schemas.openxmlformats.org/spreadsheetml/2006/main" count="168" uniqueCount="168">
  <si>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</si>
  <si>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</si>
  <si>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</si>
  <si>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</si>
  <si>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</si>
  <si>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</si>
  <si>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</si>
  <si>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</si>
  <si>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</si>
  <si>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</si>
  <si>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</si>
  <si>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</si>
  <si>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</si>
  <si>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</si>
  <si>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</si>
  <si>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</si>
  <si>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</si>
  <si>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</si>
  <si>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REMUNERACIONES</t>
  </si>
  <si>
    <t>SOBRESUELDOS</t>
  </si>
  <si>
    <t>2.2 -</t>
  </si>
  <si>
    <t>CONTRATACIÓN DE SERVICIOS</t>
  </si>
  <si>
    <t>SERVICIOS BÁSICOS</t>
  </si>
  <si>
    <t>VIÁTICOS</t>
  </si>
  <si>
    <t>TRANSPORTE Y ALMACENAJE</t>
  </si>
  <si>
    <t>ALQUILERES Y RENTAS</t>
  </si>
  <si>
    <t>SEGUROS</t>
  </si>
  <si>
    <t>2.3 -</t>
  </si>
  <si>
    <t>MATERIALES Y SUMINISTROS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</si>
  <si>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</si>
  <si>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TEXTILES Y VESTUARIOS</t>
  </si>
  <si>
    <t>PRODUCTOS FARMACÉUTICOS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</si>
  <si>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</si>
  <si>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PRODUCTOS Y ÚTILES VARIOS</t>
  </si>
  <si>
    <t>2.4 -</t>
  </si>
  <si>
    <t>TRANSFERENCIAS CORRIENTES</t>
  </si>
  <si>
    <t>2.4.7 -</t>
  </si>
  <si>
    <t>2.5 -</t>
  </si>
  <si>
    <t>TRANSFERENCIAS DE CAPITAL</t>
  </si>
  <si>
    <t>TRANSFERENCIAS DE CAPITAL A                                                                                                                                                        INSTITUCIONES PÚBLICAS FINANCIERAS</t>
  </si>
  <si>
    <t>2.6 -</t>
  </si>
  <si>
    <t>MOBILIARIO Y EQUIPO</t>
  </si>
  <si>
    <t>EQUIPOS DE DEFENSA Y SEGURIDAD</t>
  </si>
  <si>
    <t>ACTIVOS BIÓLOGICOS CULTIVABLES</t>
  </si>
  <si>
    <t>BIENES INTANGIBLES</t>
  </si>
  <si>
    <t>2.7 -</t>
  </si>
  <si>
    <t>OBRAS</t>
  </si>
  <si>
    <t>OBRAS EN EDIFICACIONES</t>
  </si>
  <si>
    <t>INFRAESTRUCTURA</t>
  </si>
  <si>
    <t>2.8 -</t>
  </si>
  <si>
    <t>CONCESIÓN DE PRESTAMOS</t>
  </si>
  <si>
    <t>2.9 -</t>
  </si>
  <si>
    <t>GASTOS FINANCIEROS</t>
  </si>
  <si>
    <t>Total Gastos</t>
  </si>
  <si>
    <t>APLICACIONES FINANCIERAS</t>
  </si>
  <si>
    <t>4.1 -</t>
  </si>
  <si>
    <t>INCREMENTO DE ACTIVOS FINANCIEROS</t>
  </si>
  <si>
    <t>4.2 -</t>
  </si>
  <si>
    <t>DISMINUCIÓN DE PASIVOS</t>
  </si>
  <si>
    <t>4.3 -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</si>
  <si>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</si>
  <si>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</si>
  <si>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</si>
  <si>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</si>
  <si>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</si>
  <si>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</si>
  <si>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</si>
  <si>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</si>
  <si>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</si>
  <si>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</si>
  <si>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</si>
  <si>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</si>
  <si>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</si>
  <si>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</si>
  <si>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</si>
  <si>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</si>
  <si>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</si>
  <si>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</si>
  <si>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</si>
  <si>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</si>
  <si>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</si>
  <si>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</si>
  <si>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</si>
  <si>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</si>
  <si>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</si>
  <si>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</si>
  <si>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</si>
  <si>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</si>
  <si>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</si>
  <si>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</si>
  <si>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</si>
  <si>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</si>
  <si>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</si>
  <si>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</si>
  <si>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</si>
  <si>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</si>
  <si>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</si>
  <si>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</si>
  <si>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</si>
  <si>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</si>
  <si>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</si>
  <si>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</si>
  <si>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</si>
  <si>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</si>
  <si>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</si>
  <si>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</si>
  <si>
    <t>Modificacion          Presupuestada</t>
  </si>
  <si>
    <r>
      <t>TRANSFERENCIAS CORRIENTES A</t>
    </r>
    <r>
      <rPr>
        <sz val="10"/>
        <color theme="0"/>
        <rFont val="Verdana"/>
        <family val="2"/>
      </rPr>
      <t xml:space="preserve"> </t>
    </r>
    <r>
      <rPr>
        <sz val="10"/>
        <color rgb="FF000000"/>
        <rFont val="Verdana"/>
        <family val="2"/>
      </rPr>
      <t>INSTITUCIONES PÚBLICAS FINANCIERAS</t>
    </r>
  </si>
  <si>
    <r>
      <t>ADQUISICIÓN DE TÍTULOS</t>
    </r>
    <r>
      <rPr>
        <sz val="10"/>
        <color theme="0"/>
        <rFont val="Verdana"/>
        <family val="2"/>
      </rPr>
      <t xml:space="preserve"> </t>
    </r>
    <r>
      <rPr>
        <sz val="10"/>
        <color rgb="FF000000"/>
        <rFont val="Verdana"/>
        <family val="2"/>
      </rPr>
      <t>VALORES REPRESENTATIVOS DE DEUDA</t>
    </r>
  </si>
  <si>
    <t xml:space="preserve">2.1.3 </t>
  </si>
  <si>
    <t xml:space="preserve">2.1.1 </t>
  </si>
  <si>
    <t xml:space="preserve">2.1.2 </t>
  </si>
  <si>
    <t xml:space="preserve">2.1.4 </t>
  </si>
  <si>
    <t xml:space="preserve">2.1.5 </t>
  </si>
  <si>
    <t xml:space="preserve">2.2.1 </t>
  </si>
  <si>
    <t xml:space="preserve">2.2.2 </t>
  </si>
  <si>
    <t xml:space="preserve">2.2.3 </t>
  </si>
  <si>
    <t xml:space="preserve">2.2.4 </t>
  </si>
  <si>
    <t xml:space="preserve">2.2.5 </t>
  </si>
  <si>
    <t xml:space="preserve">2.2.6 </t>
  </si>
  <si>
    <t>2.2.7</t>
  </si>
  <si>
    <t xml:space="preserve">2.2.8 </t>
  </si>
  <si>
    <t xml:space="preserve">2.2.9 </t>
  </si>
  <si>
    <t xml:space="preserve">2.3.1 </t>
  </si>
  <si>
    <t xml:space="preserve">2.3.2 </t>
  </si>
  <si>
    <t xml:space="preserve">2.3.3 </t>
  </si>
  <si>
    <t xml:space="preserve">2.3.4 </t>
  </si>
  <si>
    <t xml:space="preserve">2.3.5 </t>
  </si>
  <si>
    <t xml:space="preserve">2.3.6 </t>
  </si>
  <si>
    <t xml:space="preserve">2.3.7 </t>
  </si>
  <si>
    <t xml:space="preserve">2.3.8 </t>
  </si>
  <si>
    <t xml:space="preserve">2.3.9 </t>
  </si>
  <si>
    <t xml:space="preserve">2.4.1 </t>
  </si>
  <si>
    <t xml:space="preserve">2.4.2 </t>
  </si>
  <si>
    <t xml:space="preserve">2.4.3 </t>
  </si>
  <si>
    <t xml:space="preserve">2.4.4 </t>
  </si>
  <si>
    <t>2.4.5</t>
  </si>
  <si>
    <t xml:space="preserve">2.4.9 </t>
  </si>
  <si>
    <t xml:space="preserve">2.5.1 </t>
  </si>
  <si>
    <t xml:space="preserve">2.5.2 </t>
  </si>
  <si>
    <t xml:space="preserve">2.5.3 </t>
  </si>
  <si>
    <t xml:space="preserve">2.5.4 </t>
  </si>
  <si>
    <t xml:space="preserve">2.5.5 </t>
  </si>
  <si>
    <t xml:space="preserve">2.5.6 </t>
  </si>
  <si>
    <t xml:space="preserve">2.5.9 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</si>
  <si>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</si>
  <si>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</si>
  <si>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</si>
  <si>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</si>
  <si>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</si>
  <si>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</si>
  <si>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</si>
  <si>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</si>
  <si>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</si>
  <si>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2.7.1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</si>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</sst>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b/>
      <sz val="15"/>
      <color rgb="FF000000"/>
      <name val="Verdana"/>
      <family val="2"/>
    </font>
    <font>
      <sz val="12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theme="0"/>
      <name val="Verdana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4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0" fontId="23" fillId="0" borderId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</cellStyleXfs>
  <cellXfs count="107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43" fontId="0" fillId="0" borderId="0" xfId="0" applyNumberFormat="1"/>
    <xf numFmtId="43" fontId="0" fillId="0" borderId="0" xfId="1" applyFont="1"/>
    <xf numFmtId="0" fontId="10" fillId="2" borderId="3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11" fillId="0" borderId="1" xfId="0" applyFont="1" applyBorder="1"/>
    <xf numFmtId="0" fontId="12" fillId="0" borderId="2" xfId="0" applyFont="1" applyBorder="1" applyAlignment="1">
      <alignment horizontal="left" vertical="center" wrapText="1"/>
    </xf>
    <xf numFmtId="43" fontId="13" fillId="0" borderId="2" xfId="0" applyNumberFormat="1" applyFont="1" applyBorder="1" applyAlignment="1">
      <alignment horizontal="left" vertical="center" wrapText="1"/>
    </xf>
    <xf numFmtId="43" fontId="12" fillId="0" borderId="2" xfId="0" applyNumberFormat="1" applyFont="1" applyBorder="1" applyAlignment="1">
      <alignment horizontal="left" vertical="center" wrapText="1"/>
    </xf>
    <xf numFmtId="43" fontId="14" fillId="0" borderId="2" xfId="1" applyFont="1" applyBorder="1" applyAlignment="1">
      <alignment vertical="center"/>
    </xf>
    <xf numFmtId="43" fontId="14" fillId="0" borderId="2" xfId="1" applyFont="1" applyBorder="1" applyAlignment="1">
      <alignment horizontal="right" vertical="center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6" fillId="0" borderId="2" xfId="0" applyFont="1" applyBorder="1" applyAlignment="1">
      <alignment horizontal="left" vertical="center" wrapText="1"/>
    </xf>
    <xf numFmtId="43" fontId="17" fillId="0" borderId="2" xfId="1" applyFont="1" applyBorder="1" applyAlignment="1">
      <alignment vertical="center" wrapText="1"/>
    </xf>
    <xf numFmtId="4" fontId="18" fillId="0" borderId="0" xfId="0" applyNumberFormat="1" applyFont="1"/>
    <xf numFmtId="43" fontId="17" fillId="0" borderId="2" xfId="1" applyFont="1" applyBorder="1" applyAlignment="1">
      <alignment horizontal="right" vertical="center"/>
    </xf>
    <xf numFmtId="43" fontId="17" fillId="0" borderId="2" xfId="1" applyFont="1" applyBorder="1" applyAlignment="1">
      <alignment vertical="center"/>
    </xf>
    <xf numFmtId="43" fontId="14" fillId="0" borderId="2" xfId="0" applyNumberFormat="1" applyFont="1" applyBorder="1" applyAlignment="1">
      <alignment vertical="center"/>
    </xf>
    <xf numFmtId="43" fontId="14" fillId="0" borderId="2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8" fillId="0" borderId="0" xfId="0" applyNumberFormat="1" applyFont="1" applyAlignment="1">
      <alignment vertical="center"/>
    </xf>
    <xf numFmtId="2" fontId="17" fillId="0" borderId="2" xfId="0" applyNumberFormat="1" applyFont="1" applyBorder="1" applyAlignment="1">
      <alignment vertical="center"/>
    </xf>
    <xf numFmtId="2" fontId="14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43" fontId="14" fillId="0" borderId="2" xfId="1" applyFont="1" applyBorder="1" applyAlignment="1">
      <alignment vertical="center" wrapText="1"/>
    </xf>
    <xf numFmtId="43" fontId="20" fillId="0" borderId="2" xfId="1" applyFont="1" applyBorder="1" applyAlignment="1">
      <alignment horizontal="right" vertical="center"/>
    </xf>
    <xf numFmtId="43" fontId="20" fillId="0" borderId="2" xfId="1" applyFont="1" applyBorder="1" applyAlignment="1">
      <alignment vertical="center" wrapText="1"/>
    </xf>
    <xf numFmtId="43" fontId="20" fillId="0" borderId="2" xfId="1" applyFont="1" applyBorder="1" applyAlignment="1">
      <alignment vertical="center"/>
    </xf>
    <xf numFmtId="2" fontId="10" fillId="0" borderId="2" xfId="1" applyNumberFormat="1" applyFont="1" applyBorder="1" applyAlignment="1">
      <alignment vertical="center" wrapText="1"/>
    </xf>
    <xf numFmtId="2" fontId="10" fillId="0" borderId="2" xfId="1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vertical="center"/>
    </xf>
    <xf numFmtId="43" fontId="10" fillId="0" borderId="2" xfId="1" applyFont="1" applyBorder="1" applyAlignment="1">
      <alignment vertical="center"/>
    </xf>
    <xf numFmtId="2" fontId="10" fillId="0" borderId="2" xfId="0" applyNumberFormat="1" applyFont="1" applyBorder="1" applyAlignment="1">
      <alignment horizontal="right" vertical="center"/>
    </xf>
    <xf numFmtId="43" fontId="10" fillId="0" borderId="2" xfId="1" applyFont="1" applyBorder="1" applyAlignment="1">
      <alignment horizontal="right" vertical="center"/>
    </xf>
    <xf numFmtId="0" fontId="16" fillId="0" borderId="5" xfId="0" applyFont="1" applyBorder="1"/>
    <xf numFmtId="0" fontId="16" fillId="0" borderId="1" xfId="0" applyFont="1" applyBorder="1"/>
    <xf numFmtId="2" fontId="20" fillId="0" borderId="2" xfId="0" applyNumberFormat="1" applyFont="1" applyBorder="1" applyAlignment="1">
      <alignment vertical="center"/>
    </xf>
    <xf numFmtId="164" fontId="20" fillId="0" borderId="2" xfId="0" applyNumberFormat="1" applyFont="1" applyBorder="1" applyAlignment="1">
      <alignment horizontal="right" vertical="center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3" fontId="10" fillId="0" borderId="2" xfId="1" applyFont="1" applyFill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right" vertical="center" wrapText="1"/>
    </xf>
    <xf numFmtId="0" fontId="15" fillId="0" borderId="5" xfId="0" applyFont="1" applyBorder="1" applyAlignment="1">
      <alignment vertical="center"/>
    </xf>
    <xf numFmtId="0" fontId="12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4" xfId="0" applyFont="1" applyBorder="1" applyAlignment="1">
      <alignment horizontal="left" wrapText="1"/>
    </xf>
    <xf numFmtId="43" fontId="10" fillId="2" borderId="3" xfId="1" applyFont="1" applyFill="1" applyBorder="1" applyAlignment="1">
      <alignment horizontal="center" vertical="center" wrapText="1"/>
    </xf>
    <xf numFmtId="43" fontId="10" fillId="2" borderId="3" xfId="1" applyFont="1" applyFill="1" applyBorder="1" applyAlignment="1">
      <alignment horizontal="right" vertical="center" wrapText="1"/>
    </xf>
    <xf numFmtId="0" fontId="21" fillId="0" borderId="0" xfId="0" applyFont="1"/>
    <xf numFmtId="0" fontId="16" fillId="0" borderId="0" xfId="0" applyFont="1"/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12" fillId="0" borderId="0" xfId="1" applyFont="1" applyBorder="1" applyAlignment="1">
      <alignment vertical="center" wrapText="1"/>
    </xf>
    <xf numFmtId="43" fontId="16" fillId="0" borderId="0" xfId="0" applyNumberFormat="1" applyFont="1"/>
    <xf numFmtId="43" fontId="16" fillId="0" borderId="0" xfId="1" applyFont="1" applyBorder="1" applyAlignment="1">
      <alignment vertical="center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22" fillId="0" borderId="0" xfId="0" applyFont="1"/>
    <xf numFmtId="0" fontId="16" fillId="0" borderId="0" xfId="0" applyFont="1" applyAlignment="1">
      <alignment wrapText="1"/>
    </xf>
    <xf numFmtId="4" fontId="16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</cellXfs>
  <cellStyles count="18">
    <cellStyle name="Millares" xfId="1" builtinId="3"/>
    <cellStyle name="Millares 2" xfId="5"/>
    <cellStyle name="Millares 2 2" xfId="13"/>
    <cellStyle name="Millares 2 2 2" xfId="15"/>
    <cellStyle name="Millares 2 2 2 2" xfId="16"/>
    <cellStyle name="Millares 3" xfId="6"/>
    <cellStyle name="Millares 3 2" xfId="12"/>
    <cellStyle name="Millares 4" xfId="4"/>
    <cellStyle name="Millares 5" xfId="10"/>
    <cellStyle name="Normal" xfId="0" builtinId="0"/>
    <cellStyle name="Normal 2" xfId="2"/>
    <cellStyle name="Normal 2 2" xfId="7"/>
    <cellStyle name="Normal 2 2 2" xfId="17"/>
    <cellStyle name="Normal 2 3" xfId="11"/>
    <cellStyle name="Normal 3" xfId="8"/>
    <cellStyle name="Normal 4" xfId="3"/>
    <cellStyle name="Normal 5" xfId="9"/>
    <cellStyle name="Porcentaj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4411" y="95865"/>
          <a:ext cx="5123330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 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01/01/2023 al 31/08/202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3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1</xdr:col>
      <xdr:colOff>480634</xdr:colOff>
      <xdr:row>118</xdr:row>
      <xdr:rowOff>255270</xdr:rowOff>
    </xdr:from>
    <xdr:ext cx="3842014" cy="718530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48225" y="35341906"/>
          <a:ext cx="3842014" cy="718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ABEL</a:t>
          </a:r>
          <a:r>
            <a:rPr lang="es-DO" sz="2000" b="1" baseline="0"/>
            <a:t> ANTONIO TAVERAS SEGURA</a:t>
          </a:r>
          <a:endParaRPr lang="es-DO" sz="2000" b="1"/>
        </a:p>
        <a:p>
          <a:pPr algn="ctr"/>
          <a:r>
            <a:rPr lang="es-DO" sz="20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130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118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381000</xdr:colOff>
      <xdr:row>127</xdr:row>
      <xdr:rowOff>121227</xdr:rowOff>
    </xdr:from>
    <xdr:ext cx="20227636" cy="2355273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48591" y="36939682"/>
          <a:ext cx="20227636" cy="2355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itchFamily="34" charset="0"/>
          </a:endParaRPr>
        </a:p>
        <a:p>
          <a:r>
            <a:rPr lang="es-DO" sz="2800" b="1">
              <a:latin typeface="Calibri" pitchFamily="34" charset="0"/>
            </a:rPr>
            <a:t>Notas: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Herramientas,  la cuenta Equipos de Comunicaciones y Señalamiento tiene una Ejecucion en el mes de </a:t>
          </a:r>
          <a:r>
            <a:rPr lang="es-MX" sz="28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 Agosto  RD</a:t>
          </a:r>
          <a:r>
            <a:rPr lang="es-DO" sz="28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$  13,232,926.54   </a:t>
          </a:r>
          <a:r>
            <a:rPr lang="es-DO" sz="28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28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2800" b="1" baseline="0">
              <a:latin typeface="Calibri" pitchFamily="34" charset="0"/>
            </a:rPr>
            <a:t>remitido por el departamento de Contabilidad , el ultimo dia  de cada  mes.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2800" b="1" baseline="0">
            <a:latin typeface="Calibri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28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53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123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14</xdr:col>
      <xdr:colOff>349394</xdr:colOff>
      <xdr:row>119</xdr:row>
      <xdr:rowOff>10505</xdr:rowOff>
    </xdr:from>
    <xdr:ext cx="3556230" cy="718530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914985" y="35356914"/>
          <a:ext cx="3556230" cy="718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JUANA BENILDA FRIAS</a:t>
          </a:r>
        </a:p>
        <a:p>
          <a:pPr algn="ctr"/>
          <a:r>
            <a:rPr lang="es-DO" sz="2000" b="1"/>
            <a:t> ENCARGADA DE PRESUPUESTO</a:t>
          </a:r>
        </a:p>
      </xdr:txBody>
    </xdr:sp>
    <xdr:clientData/>
  </xdr:oneCellAnchor>
  <xdr:oneCellAnchor>
    <xdr:from>
      <xdr:col>7</xdr:col>
      <xdr:colOff>1020717</xdr:colOff>
      <xdr:row>123</xdr:row>
      <xdr:rowOff>114300</xdr:rowOff>
    </xdr:from>
    <xdr:ext cx="2944332" cy="655949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307717" y="36499800"/>
          <a:ext cx="2944332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800" b="1" baseline="0"/>
            <a:t>ANNY SANTANA</a:t>
          </a:r>
        </a:p>
        <a:p>
          <a:pPr algn="ctr"/>
          <a:r>
            <a:rPr lang="es-DO" sz="18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52"/>
  <sheetViews>
    <sheetView showGridLines="0" tabSelected="1" view="pageBreakPreview" topLeftCell="A112" zoomScale="55" zoomScaleNormal="85" zoomScaleSheetLayoutView="55" workbookViewId="0">
      <selection activeCell="L122" sqref="L122"/>
    </sheetView>
  </sheetViews>
  <sheetFormatPr baseColWidth="10" defaultColWidth="11.42578125" defaultRowHeight="21" x14ac:dyDescent="0.35"/>
  <cols>
    <col min="1" max="1" width="7" style="5" customWidth="1"/>
    <col min="2" max="2" width="7.85546875" style="5" customWidth="1"/>
    <col min="3" max="3" width="41.5703125" style="14" customWidth="1"/>
    <col min="4" max="4" width="32.7109375" style="5" customWidth="1"/>
    <col min="5" max="5" width="33.140625" style="5" customWidth="1"/>
    <col min="6" max="6" width="35.140625" style="5" customWidth="1"/>
    <col min="7" max="7" width="29.85546875" style="5" customWidth="1"/>
    <col min="8" max="8" width="32.42578125" style="5" customWidth="1"/>
    <col min="9" max="9" width="30.140625" style="5" customWidth="1"/>
    <col min="10" max="10" width="29.5703125" style="5" customWidth="1"/>
    <col min="11" max="11" width="32.7109375" style="5" customWidth="1"/>
    <col min="12" max="12" width="34.42578125" style="5" customWidth="1"/>
    <col min="13" max="13" width="32.7109375" style="5" customWidth="1"/>
    <col min="14" max="14" width="30.7109375" style="5" customWidth="1"/>
    <col min="15" max="15" width="18.85546875" style="5" customWidth="1"/>
    <col min="16" max="16" width="13.85546875" style="5" bestFit="1" customWidth="1"/>
    <col min="17" max="17" width="16.140625" style="13" customWidth="1"/>
    <col min="18" max="18" width="17" style="6" bestFit="1" customWidth="1"/>
    <col min="19" max="19" width="30.42578125" style="6" customWidth="1"/>
    <col min="20" max="20" width="22.85546875" style="6" customWidth="1"/>
    <col min="21" max="21" width="17.28515625" style="6" customWidth="1"/>
    <col min="22" max="22" width="14.85546875" style="6" customWidth="1"/>
    <col min="23" max="24" width="5.85546875" style="6" bestFit="1" customWidth="1"/>
    <col min="25" max="26" width="7.42578125" style="6" bestFit="1" customWidth="1"/>
    <col min="27" max="27" width="21" style="6" bestFit="1" customWidth="1"/>
    <col min="28" max="33" width="7.42578125" style="6" bestFit="1" customWidth="1"/>
    <col min="34" max="34" width="7.42578125" style="6" customWidth="1"/>
    <col min="35" max="37" width="7.42578125" style="6" bestFit="1" customWidth="1"/>
    <col min="38" max="48" width="11.42578125" style="6"/>
    <col min="49" max="16384" width="11.42578125" style="5"/>
  </cols>
  <sheetData>
    <row r="1" spans="1:53" ht="72" customHeight="1" x14ac:dyDescent="0.35">
      <c r="L1" s="94" t="s">
        <v>105</v>
      </c>
      <c r="M1" s="95"/>
      <c r="N1" s="95"/>
      <c r="O1" s="96"/>
      <c r="Q1" s="5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53" ht="33" customHeight="1" x14ac:dyDescent="0.4">
      <c r="C2" s="17"/>
      <c r="D2" s="18"/>
      <c r="E2" s="18"/>
      <c r="F2" s="18"/>
      <c r="G2" s="18"/>
      <c r="H2" s="18"/>
      <c r="I2" s="18"/>
      <c r="J2" s="18"/>
      <c r="K2" s="18"/>
      <c r="L2" s="7"/>
      <c r="M2" s="7"/>
      <c r="N2" s="7"/>
      <c r="O2" s="7"/>
      <c r="P2" s="7"/>
      <c r="Q2" s="7"/>
      <c r="R2" s="8"/>
    </row>
    <row r="3" spans="1:53" ht="34.5" customHeight="1" x14ac:dyDescent="0.35">
      <c r="A3" s="102" t="s">
        <v>0</v>
      </c>
      <c r="B3" s="102"/>
      <c r="C3" s="102"/>
      <c r="D3" s="103" t="s">
        <v>103</v>
      </c>
      <c r="E3" s="103" t="s">
        <v>106</v>
      </c>
      <c r="F3" s="103" t="s">
        <v>104</v>
      </c>
      <c r="G3" s="102" t="s">
        <v>102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AW3" s="6"/>
    </row>
    <row r="4" spans="1:53" s="6" customFormat="1" ht="46.5" customHeight="1" x14ac:dyDescent="0.35">
      <c r="A4" s="102"/>
      <c r="B4" s="102"/>
      <c r="C4" s="102"/>
      <c r="D4" s="104"/>
      <c r="E4" s="104"/>
      <c r="F4" s="104"/>
      <c r="G4" s="23" t="s">
        <v>2</v>
      </c>
      <c r="H4" s="23" t="s">
        <v>3</v>
      </c>
      <c r="I4" s="23" t="s">
        <v>4</v>
      </c>
      <c r="J4" s="23" t="s">
        <v>5</v>
      </c>
      <c r="K4" s="23" t="s">
        <v>6</v>
      </c>
      <c r="L4" s="23" t="s">
        <v>7</v>
      </c>
      <c r="M4" s="92" t="s">
        <v>8</v>
      </c>
      <c r="N4" s="92" t="s">
        <v>9</v>
      </c>
      <c r="O4" s="92" t="s">
        <v>10</v>
      </c>
      <c r="P4" s="92" t="s">
        <v>11</v>
      </c>
      <c r="Q4" s="92" t="s">
        <v>12</v>
      </c>
      <c r="R4" s="92" t="s">
        <v>13</v>
      </c>
      <c r="S4" s="23" t="s">
        <v>1</v>
      </c>
      <c r="T4"/>
      <c r="U4"/>
      <c r="V4"/>
      <c r="AH4" s="9"/>
      <c r="AI4" s="9"/>
    </row>
    <row r="5" spans="1:53" x14ac:dyDescent="0.4">
      <c r="A5" s="24" t="s">
        <v>14</v>
      </c>
      <c r="B5" s="25"/>
      <c r="C5" s="26" t="s">
        <v>15</v>
      </c>
      <c r="D5" s="27"/>
      <c r="E5" s="27"/>
      <c r="F5" s="27"/>
      <c r="G5" s="27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7"/>
      <c r="T5"/>
      <c r="U5"/>
      <c r="V5"/>
      <c r="W5" s="1"/>
      <c r="Z5" s="9"/>
      <c r="AA5" s="9"/>
      <c r="AB5" s="9"/>
      <c r="AC5" s="9"/>
      <c r="AD5" s="9"/>
      <c r="AE5" s="9"/>
      <c r="AF5" s="9"/>
      <c r="AG5" s="9"/>
      <c r="AH5" s="9"/>
      <c r="AI5" s="9"/>
      <c r="AW5" s="6"/>
      <c r="AX5" s="6"/>
      <c r="AY5" s="6"/>
      <c r="AZ5" s="6"/>
      <c r="BA5" s="6"/>
    </row>
    <row r="6" spans="1:53" ht="25.15" x14ac:dyDescent="0.4">
      <c r="A6" s="24" t="s">
        <v>16</v>
      </c>
      <c r="B6" s="25"/>
      <c r="C6" s="26" t="s">
        <v>17</v>
      </c>
      <c r="D6" s="54">
        <f>+D8+D9+D10+D11+D12</f>
        <v>4084214033</v>
      </c>
      <c r="E6" s="54">
        <f>+E8+E9+E10+E11+E12</f>
        <v>-350000000</v>
      </c>
      <c r="F6" s="54">
        <f>+F8+F9+F10+F11+F12</f>
        <v>3734214033</v>
      </c>
      <c r="G6" s="54">
        <f>+G8+G9+G10+G11+G12</f>
        <v>202130551.66</v>
      </c>
      <c r="H6" s="56">
        <f t="shared" ref="H6:O6" si="0">H8+H9+H10+H11+H12</f>
        <v>217451546.34</v>
      </c>
      <c r="I6" s="56">
        <f t="shared" si="0"/>
        <v>232232560.40000001</v>
      </c>
      <c r="J6" s="56">
        <f>J8+J9+J10+J11+J12</f>
        <v>259448358.95999998</v>
      </c>
      <c r="K6" s="56">
        <f t="shared" si="0"/>
        <v>267984986.28</v>
      </c>
      <c r="L6" s="56">
        <f>L8+L9+L10+L11+L12</f>
        <v>224245253.74000001</v>
      </c>
      <c r="M6" s="30">
        <f t="shared" si="0"/>
        <v>358868446.55999994</v>
      </c>
      <c r="N6" s="30">
        <f t="shared" si="0"/>
        <v>234419174.77000001</v>
      </c>
      <c r="O6" s="30">
        <f t="shared" si="0"/>
        <v>0</v>
      </c>
      <c r="P6" s="30">
        <f t="shared" ref="P6" si="1">P8+P9+P10+P11+P12</f>
        <v>0</v>
      </c>
      <c r="Q6" s="30">
        <f>Q8+Q9+Q10+Q11+Q12</f>
        <v>0</v>
      </c>
      <c r="R6" s="30">
        <f t="shared" ref="R6" si="2">R8+R9+R10+R11+R12</f>
        <v>0</v>
      </c>
      <c r="S6" s="54">
        <f>SUM(G6:R6)</f>
        <v>1996780878.7099998</v>
      </c>
      <c r="T6"/>
      <c r="U6"/>
      <c r="V6"/>
      <c r="W6" s="2"/>
      <c r="X6" s="10"/>
      <c r="Z6" s="11"/>
      <c r="AW6" s="6"/>
      <c r="AX6" s="6"/>
      <c r="AY6" s="6"/>
      <c r="AZ6" s="6"/>
      <c r="BA6" s="6"/>
    </row>
    <row r="7" spans="1:53" x14ac:dyDescent="0.4">
      <c r="A7" s="31"/>
      <c r="B7" s="32"/>
      <c r="C7" s="26"/>
      <c r="D7" s="29"/>
      <c r="E7" s="29"/>
      <c r="F7" s="29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29"/>
      <c r="T7"/>
      <c r="U7"/>
      <c r="V7"/>
      <c r="W7" s="2"/>
      <c r="X7" s="10"/>
      <c r="Z7" s="11"/>
      <c r="AW7" s="6"/>
      <c r="AX7" s="6"/>
      <c r="AY7" s="6"/>
      <c r="AZ7" s="6"/>
      <c r="BA7" s="6"/>
    </row>
    <row r="8" spans="1:53" x14ac:dyDescent="0.4">
      <c r="A8" s="31"/>
      <c r="B8" s="33" t="s">
        <v>110</v>
      </c>
      <c r="C8" s="34" t="s">
        <v>18</v>
      </c>
      <c r="D8" s="35">
        <v>2702820433</v>
      </c>
      <c r="E8" s="36">
        <v>-310000000</v>
      </c>
      <c r="F8" s="35">
        <f t="shared" ref="F8:F12" si="3">+D8+E8</f>
        <v>2392820433</v>
      </c>
      <c r="G8" s="37">
        <v>155734547.03</v>
      </c>
      <c r="H8" s="37">
        <v>159777716.11000001</v>
      </c>
      <c r="I8" s="37">
        <v>165142738.08000001</v>
      </c>
      <c r="J8" s="37">
        <v>159250137.44999999</v>
      </c>
      <c r="K8" s="37">
        <v>165369075.74000001</v>
      </c>
      <c r="L8" s="37">
        <v>162631875.24000001</v>
      </c>
      <c r="M8" s="37">
        <v>163868851.97999999</v>
      </c>
      <c r="N8" s="37">
        <v>164264862.36000001</v>
      </c>
      <c r="O8" s="37">
        <v>0</v>
      </c>
      <c r="P8" s="37">
        <v>0</v>
      </c>
      <c r="Q8" s="37">
        <v>0</v>
      </c>
      <c r="R8" s="37">
        <v>0</v>
      </c>
      <c r="S8" s="38">
        <f>SUM(G8:R8)</f>
        <v>1296039803.9900002</v>
      </c>
      <c r="T8"/>
      <c r="U8"/>
      <c r="V8"/>
      <c r="W8" s="2"/>
      <c r="X8" s="10"/>
      <c r="AW8" s="6"/>
      <c r="AX8" s="6"/>
      <c r="AY8" s="6"/>
      <c r="AZ8" s="6"/>
      <c r="BA8" s="6"/>
    </row>
    <row r="9" spans="1:53" x14ac:dyDescent="0.4">
      <c r="A9" s="31"/>
      <c r="B9" s="33" t="s">
        <v>111</v>
      </c>
      <c r="C9" s="34" t="s">
        <v>19</v>
      </c>
      <c r="D9" s="35">
        <f>765666189-109441254</f>
        <v>656224935</v>
      </c>
      <c r="E9" s="36">
        <v>-40000000</v>
      </c>
      <c r="F9" s="35">
        <f t="shared" si="3"/>
        <v>616224935</v>
      </c>
      <c r="G9" s="37">
        <v>20761171.48</v>
      </c>
      <c r="H9" s="37">
        <v>23320169.43</v>
      </c>
      <c r="I9" s="37">
        <v>29386385.010000002</v>
      </c>
      <c r="J9" s="37">
        <v>24381039.800000001</v>
      </c>
      <c r="K9" s="37">
        <v>23905443.719999999</v>
      </c>
      <c r="L9" s="37">
        <v>24410685.010000002</v>
      </c>
      <c r="M9" s="37">
        <v>159528198.56</v>
      </c>
      <c r="N9" s="37">
        <v>25126224.84</v>
      </c>
      <c r="O9" s="37">
        <v>0</v>
      </c>
      <c r="P9" s="37">
        <v>0</v>
      </c>
      <c r="Q9" s="37">
        <v>0</v>
      </c>
      <c r="R9" s="37">
        <v>0</v>
      </c>
      <c r="S9" s="38">
        <f>SUM(G9:R9)</f>
        <v>330819317.84999996</v>
      </c>
      <c r="T9"/>
      <c r="U9"/>
      <c r="V9"/>
      <c r="W9" s="2"/>
      <c r="X9" s="10"/>
      <c r="AW9" s="6"/>
      <c r="AX9" s="6"/>
      <c r="AY9" s="6"/>
      <c r="AZ9" s="6"/>
      <c r="BA9" s="6"/>
    </row>
    <row r="10" spans="1:53" x14ac:dyDescent="0.35">
      <c r="A10" s="31"/>
      <c r="B10" s="33" t="s">
        <v>109</v>
      </c>
      <c r="C10" s="34" t="s">
        <v>101</v>
      </c>
      <c r="D10" s="35">
        <v>0</v>
      </c>
      <c r="E10" s="35">
        <v>0</v>
      </c>
      <c r="F10" s="35">
        <f t="shared" si="3"/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8">
        <f t="shared" ref="S10" si="4">SUM(G10:R10)</f>
        <v>0</v>
      </c>
      <c r="T10"/>
      <c r="U10"/>
      <c r="V10"/>
      <c r="W10" s="2"/>
      <c r="X10" s="10"/>
      <c r="AW10" s="6"/>
      <c r="AX10" s="6"/>
      <c r="AY10" s="6"/>
      <c r="AZ10" s="6"/>
      <c r="BA10" s="6"/>
    </row>
    <row r="11" spans="1:53" ht="25.15" x14ac:dyDescent="0.4">
      <c r="A11" s="31"/>
      <c r="B11" s="33" t="s">
        <v>112</v>
      </c>
      <c r="C11" s="34" t="s">
        <v>60</v>
      </c>
      <c r="D11" s="35">
        <v>438703637</v>
      </c>
      <c r="E11" s="36">
        <v>0</v>
      </c>
      <c r="F11" s="35">
        <f>+D11+E11</f>
        <v>438703637</v>
      </c>
      <c r="G11" s="37">
        <v>3818352.5</v>
      </c>
      <c r="H11" s="37">
        <v>11640786.32</v>
      </c>
      <c r="I11" s="37">
        <v>14749210</v>
      </c>
      <c r="J11" s="37">
        <v>52185172.950000003</v>
      </c>
      <c r="K11" s="37">
        <v>55250265.049999997</v>
      </c>
      <c r="L11" s="37">
        <v>13853002.5</v>
      </c>
      <c r="M11" s="37">
        <v>12063960</v>
      </c>
      <c r="N11" s="37">
        <v>21519334</v>
      </c>
      <c r="O11" s="37">
        <v>0</v>
      </c>
      <c r="P11" s="37">
        <v>0</v>
      </c>
      <c r="Q11" s="37">
        <v>0</v>
      </c>
      <c r="R11" s="37">
        <v>0</v>
      </c>
      <c r="S11" s="38">
        <f>SUM(G11:R11)</f>
        <v>185080083.31999999</v>
      </c>
      <c r="T11"/>
      <c r="U11"/>
      <c r="V11"/>
      <c r="W11" s="2"/>
      <c r="X11" s="10"/>
      <c r="AW11" s="6"/>
      <c r="AX11" s="6"/>
      <c r="AY11" s="6"/>
      <c r="AZ11" s="6"/>
      <c r="BA11" s="6"/>
    </row>
    <row r="12" spans="1:53" ht="25.15" x14ac:dyDescent="0.4">
      <c r="A12" s="31"/>
      <c r="B12" s="33" t="s">
        <v>113</v>
      </c>
      <c r="C12" s="34" t="s">
        <v>61</v>
      </c>
      <c r="D12" s="35">
        <v>286465028</v>
      </c>
      <c r="E12" s="35">
        <v>0</v>
      </c>
      <c r="F12" s="35">
        <f t="shared" si="3"/>
        <v>286465028</v>
      </c>
      <c r="G12" s="37">
        <v>21816480.649999999</v>
      </c>
      <c r="H12" s="37">
        <v>22712874.48</v>
      </c>
      <c r="I12" s="37">
        <v>22954227.309999999</v>
      </c>
      <c r="J12" s="37">
        <v>23632008.760000002</v>
      </c>
      <c r="K12" s="37">
        <v>23460201.77</v>
      </c>
      <c r="L12" s="37">
        <v>23349690.989999998</v>
      </c>
      <c r="M12" s="37">
        <v>23407436.02</v>
      </c>
      <c r="N12" s="37">
        <v>23508753.57</v>
      </c>
      <c r="O12" s="37">
        <v>0</v>
      </c>
      <c r="P12" s="37">
        <v>0</v>
      </c>
      <c r="Q12" s="37">
        <v>0</v>
      </c>
      <c r="R12" s="37">
        <v>0</v>
      </c>
      <c r="S12" s="38">
        <f>SUM(G12:R12)</f>
        <v>184841673.55000001</v>
      </c>
      <c r="T12"/>
      <c r="U12"/>
      <c r="V12"/>
      <c r="W12" s="2"/>
      <c r="X12" s="10"/>
      <c r="AW12" s="6"/>
      <c r="AX12" s="6"/>
      <c r="AY12" s="6"/>
      <c r="AZ12" s="6"/>
      <c r="BA12" s="6"/>
    </row>
    <row r="13" spans="1:53" x14ac:dyDescent="0.4">
      <c r="A13" s="31"/>
      <c r="B13" s="32"/>
      <c r="C13" s="34"/>
      <c r="D13" s="35"/>
      <c r="E13" s="35"/>
      <c r="F13" s="35"/>
      <c r="G13" s="35">
        <v>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>
        <f>+G13+H13+I13+J13+K13+L13+M13+N13+O13+T13+U13+V13+P13+Q13</f>
        <v>0</v>
      </c>
      <c r="T13"/>
      <c r="U13"/>
      <c r="V13"/>
      <c r="W13" s="2"/>
      <c r="X13" s="10"/>
      <c r="AW13" s="6"/>
      <c r="AX13" s="6"/>
      <c r="AY13" s="6"/>
      <c r="AZ13" s="6"/>
      <c r="BA13" s="6"/>
    </row>
    <row r="14" spans="1:53" x14ac:dyDescent="0.35">
      <c r="A14" s="24" t="s">
        <v>20</v>
      </c>
      <c r="B14" s="32"/>
      <c r="C14" s="26" t="s">
        <v>21</v>
      </c>
      <c r="D14" s="39">
        <f>+D16+D17+D18+D19+D20+D21+D22+D23+D24</f>
        <v>759164052</v>
      </c>
      <c r="E14" s="39">
        <f>+E16+E17+E18+E19+E20+E21+E22+E23+E24</f>
        <v>158900000</v>
      </c>
      <c r="F14" s="39">
        <f>+F16+F17+F18+F19+F20+F21+F22+F23+F24</f>
        <v>918064052</v>
      </c>
      <c r="G14" s="39">
        <f>+G16+G17+G18+G19+G20+G21+G22+G23+G24</f>
        <v>31657194.34</v>
      </c>
      <c r="H14" s="40">
        <f t="shared" ref="H14:O14" si="5">H16+H17+H18+H19+H20+H21+H22+H23+H24</f>
        <v>46734761.219999999</v>
      </c>
      <c r="I14" s="40">
        <f t="shared" si="5"/>
        <v>54249846.019999996</v>
      </c>
      <c r="J14" s="40">
        <f>J16+J17+J18+J19+J20+J21+J22+J23+J24</f>
        <v>43585970.68</v>
      </c>
      <c r="K14" s="40">
        <f t="shared" si="5"/>
        <v>53637328.890000001</v>
      </c>
      <c r="L14" s="40">
        <f t="shared" si="5"/>
        <v>45286159.960000001</v>
      </c>
      <c r="M14" s="40">
        <f t="shared" si="5"/>
        <v>45889577.850000001</v>
      </c>
      <c r="N14" s="40">
        <f t="shared" si="5"/>
        <v>44196991.630000003</v>
      </c>
      <c r="O14" s="40">
        <f t="shared" si="5"/>
        <v>0</v>
      </c>
      <c r="P14" s="40">
        <f t="shared" ref="P14:Q14" si="6">P16+P17+P18+P19+P20+P21+P22+P23+P24</f>
        <v>0</v>
      </c>
      <c r="Q14" s="40">
        <f t="shared" si="6"/>
        <v>0</v>
      </c>
      <c r="R14" s="40">
        <f t="shared" ref="R14" si="7">R16+R17+R18+R19+R20+R21+R22+R23+R24</f>
        <v>0</v>
      </c>
      <c r="S14" s="29">
        <f>SUM(G14:R14)</f>
        <v>365237830.58999997</v>
      </c>
      <c r="T14" s="21"/>
      <c r="U14"/>
      <c r="V14"/>
      <c r="W14" s="2"/>
      <c r="X14" s="10"/>
      <c r="Z14" s="97"/>
      <c r="AA14" s="98"/>
      <c r="AB14" s="98"/>
      <c r="AC14" s="98"/>
      <c r="AW14" s="6"/>
      <c r="AX14" s="6"/>
      <c r="AY14" s="6"/>
      <c r="AZ14" s="6"/>
      <c r="BA14" s="6"/>
    </row>
    <row r="15" spans="1:53" x14ac:dyDescent="0.4">
      <c r="A15" s="31"/>
      <c r="B15" s="32"/>
      <c r="C15" s="26"/>
      <c r="D15" s="39"/>
      <c r="E15" s="39"/>
      <c r="F15" s="39"/>
      <c r="G15" s="39"/>
      <c r="H15" s="40"/>
      <c r="I15" s="40"/>
      <c r="J15" s="40"/>
      <c r="K15" s="40">
        <v>0</v>
      </c>
      <c r="L15" s="40"/>
      <c r="M15" s="40"/>
      <c r="N15" s="40"/>
      <c r="O15" s="40"/>
      <c r="P15" s="40"/>
      <c r="Q15" s="40"/>
      <c r="R15" s="40"/>
      <c r="S15" s="38">
        <f>+G15+H15+I15+J15+K15+L15+M15+N15+O15+T15+U15+V15+P15+Q15</f>
        <v>0</v>
      </c>
      <c r="T15"/>
      <c r="U15"/>
      <c r="V15"/>
      <c r="W15" s="2"/>
      <c r="X15" s="10"/>
      <c r="AW15" s="6"/>
      <c r="AX15" s="6"/>
      <c r="AY15" s="6"/>
      <c r="AZ15" s="6"/>
      <c r="BA15" s="6"/>
    </row>
    <row r="16" spans="1:53" x14ac:dyDescent="0.35">
      <c r="A16" s="31"/>
      <c r="B16" s="33" t="s">
        <v>114</v>
      </c>
      <c r="C16" s="34" t="s">
        <v>22</v>
      </c>
      <c r="D16" s="35">
        <v>93702303</v>
      </c>
      <c r="E16" s="36">
        <v>0</v>
      </c>
      <c r="F16" s="35">
        <f t="shared" ref="F16:F24" si="8">+D16+E16</f>
        <v>93702303</v>
      </c>
      <c r="G16" s="37">
        <v>5702750.0099999998</v>
      </c>
      <c r="H16" s="37">
        <v>5557502.4299999997</v>
      </c>
      <c r="I16" s="37">
        <v>8817999.4499999993</v>
      </c>
      <c r="J16" s="37">
        <v>4923297.0199999996</v>
      </c>
      <c r="K16" s="37">
        <v>5982648.6699999999</v>
      </c>
      <c r="L16" s="37">
        <v>5794924.9400000004</v>
      </c>
      <c r="M16" s="37">
        <v>6853356.2199999997</v>
      </c>
      <c r="N16" s="37">
        <v>3563455.72</v>
      </c>
      <c r="O16" s="37">
        <v>0</v>
      </c>
      <c r="P16" s="37">
        <v>0</v>
      </c>
      <c r="Q16" s="37">
        <v>0</v>
      </c>
      <c r="R16" s="37">
        <v>0</v>
      </c>
      <c r="S16" s="38">
        <f>SUM(G16:R16)</f>
        <v>47195934.459999993</v>
      </c>
      <c r="T16"/>
      <c r="U16"/>
      <c r="V16"/>
      <c r="W16" s="2"/>
      <c r="X16" s="10"/>
      <c r="AW16" s="6"/>
      <c r="AX16" s="6"/>
      <c r="AY16" s="6"/>
      <c r="AZ16" s="6"/>
      <c r="BA16" s="6"/>
    </row>
    <row r="17" spans="1:53" ht="28.15" customHeight="1" x14ac:dyDescent="0.35">
      <c r="A17" s="31"/>
      <c r="B17" s="41" t="s">
        <v>115</v>
      </c>
      <c r="C17" s="34" t="s">
        <v>62</v>
      </c>
      <c r="D17" s="35">
        <v>37000000</v>
      </c>
      <c r="E17" s="36">
        <v>0</v>
      </c>
      <c r="F17" s="35">
        <f t="shared" si="8"/>
        <v>37000000</v>
      </c>
      <c r="G17" s="37">
        <v>764678.74</v>
      </c>
      <c r="H17" s="37">
        <v>754835.61</v>
      </c>
      <c r="I17" s="37">
        <v>940510.59</v>
      </c>
      <c r="J17" s="37">
        <v>1204989.05</v>
      </c>
      <c r="K17" s="37">
        <v>3661296.62</v>
      </c>
      <c r="L17" s="37">
        <v>2716595.01</v>
      </c>
      <c r="M17" s="37">
        <v>1277124.26</v>
      </c>
      <c r="N17" s="37">
        <v>3572780.33</v>
      </c>
      <c r="O17" s="37">
        <v>0</v>
      </c>
      <c r="P17" s="37">
        <v>0</v>
      </c>
      <c r="Q17" s="37">
        <v>0</v>
      </c>
      <c r="R17" s="37">
        <v>0</v>
      </c>
      <c r="S17" s="38">
        <f t="shared" ref="S17:S23" si="9">SUM(G17:R17)</f>
        <v>14892810.210000001</v>
      </c>
      <c r="T17"/>
      <c r="U17"/>
      <c r="V17"/>
      <c r="W17" s="2"/>
      <c r="X17" s="10"/>
      <c r="AW17" s="6"/>
      <c r="AX17" s="6"/>
      <c r="AY17" s="6"/>
      <c r="AZ17" s="6"/>
      <c r="BA17" s="6"/>
    </row>
    <row r="18" spans="1:53" x14ac:dyDescent="0.35">
      <c r="A18" s="31"/>
      <c r="B18" s="33" t="s">
        <v>116</v>
      </c>
      <c r="C18" s="34" t="s">
        <v>23</v>
      </c>
      <c r="D18" s="35">
        <v>83500000</v>
      </c>
      <c r="E18" s="36">
        <v>0</v>
      </c>
      <c r="F18" s="35">
        <f t="shared" si="8"/>
        <v>83500000</v>
      </c>
      <c r="G18" s="37">
        <v>5164707.49</v>
      </c>
      <c r="H18" s="37">
        <v>3374152.76</v>
      </c>
      <c r="I18" s="37">
        <v>4743306.3099999996</v>
      </c>
      <c r="J18" s="37">
        <v>5219012</v>
      </c>
      <c r="K18" s="37">
        <v>7691230.3399999999</v>
      </c>
      <c r="L18" s="37">
        <v>7503330.9699999997</v>
      </c>
      <c r="M18" s="37">
        <v>3852883.34</v>
      </c>
      <c r="N18" s="37">
        <v>6625076.7000000002</v>
      </c>
      <c r="O18" s="37">
        <v>0</v>
      </c>
      <c r="P18" s="37">
        <v>0</v>
      </c>
      <c r="Q18" s="37">
        <v>0</v>
      </c>
      <c r="R18" s="37">
        <v>0</v>
      </c>
      <c r="S18" s="38">
        <f t="shared" si="9"/>
        <v>44173699.909999996</v>
      </c>
      <c r="T18"/>
      <c r="U18"/>
      <c r="V18"/>
      <c r="W18" s="2"/>
      <c r="X18" s="10"/>
      <c r="AW18" s="6"/>
      <c r="AX18" s="6"/>
      <c r="AY18" s="6"/>
      <c r="AZ18" s="6"/>
      <c r="BA18" s="6"/>
    </row>
    <row r="19" spans="1:53" x14ac:dyDescent="0.4">
      <c r="A19" s="31"/>
      <c r="B19" s="33" t="s">
        <v>117</v>
      </c>
      <c r="C19" s="34" t="s">
        <v>24</v>
      </c>
      <c r="D19" s="35">
        <v>31170296</v>
      </c>
      <c r="E19" s="36">
        <v>3000000</v>
      </c>
      <c r="F19" s="35">
        <f t="shared" si="8"/>
        <v>34170296</v>
      </c>
      <c r="G19" s="37">
        <v>1652852.1</v>
      </c>
      <c r="H19" s="37">
        <v>2180794.12</v>
      </c>
      <c r="I19" s="37">
        <v>2836729.52</v>
      </c>
      <c r="J19" s="37">
        <v>1088108.92</v>
      </c>
      <c r="K19" s="37">
        <v>2129344.7999999998</v>
      </c>
      <c r="L19" s="37">
        <v>82445.14</v>
      </c>
      <c r="M19" s="37">
        <v>389268.51</v>
      </c>
      <c r="N19" s="37">
        <v>294628.56</v>
      </c>
      <c r="O19" s="37">
        <v>0</v>
      </c>
      <c r="P19" s="37">
        <v>0</v>
      </c>
      <c r="Q19" s="37">
        <v>0</v>
      </c>
      <c r="R19" s="37">
        <v>0</v>
      </c>
      <c r="S19" s="38">
        <f t="shared" si="9"/>
        <v>10654171.670000002</v>
      </c>
      <c r="T19"/>
      <c r="U19"/>
      <c r="V19"/>
      <c r="W19" s="2"/>
      <c r="X19" s="10"/>
      <c r="AW19" s="6"/>
      <c r="AX19" s="6"/>
      <c r="AY19" s="6"/>
      <c r="AZ19" s="6"/>
      <c r="BA19" s="6"/>
    </row>
    <row r="20" spans="1:53" x14ac:dyDescent="0.4">
      <c r="A20" s="31"/>
      <c r="B20" s="33" t="s">
        <v>118</v>
      </c>
      <c r="C20" s="34" t="s">
        <v>25</v>
      </c>
      <c r="D20" s="35">
        <v>65492668</v>
      </c>
      <c r="E20" s="36">
        <v>27000000</v>
      </c>
      <c r="F20" s="35">
        <f t="shared" si="8"/>
        <v>92492668</v>
      </c>
      <c r="G20" s="37">
        <v>3395172.28</v>
      </c>
      <c r="H20" s="37">
        <v>4181520.64</v>
      </c>
      <c r="I20" s="37">
        <v>6488621.9199999999</v>
      </c>
      <c r="J20" s="37">
        <v>6653736.2999999998</v>
      </c>
      <c r="K20" s="37">
        <v>5003293.8099999996</v>
      </c>
      <c r="L20" s="37">
        <v>4599308.37</v>
      </c>
      <c r="M20" s="37">
        <v>4781671.88</v>
      </c>
      <c r="N20" s="37">
        <v>4085151.89</v>
      </c>
      <c r="O20" s="37">
        <v>0</v>
      </c>
      <c r="P20" s="37">
        <v>0</v>
      </c>
      <c r="Q20" s="37">
        <v>0</v>
      </c>
      <c r="R20" s="37">
        <v>0</v>
      </c>
      <c r="S20" s="38">
        <f t="shared" si="9"/>
        <v>39188477.090000004</v>
      </c>
      <c r="T20"/>
      <c r="U20"/>
      <c r="V20"/>
      <c r="W20" s="2"/>
      <c r="X20" s="10"/>
      <c r="AW20" s="6"/>
      <c r="AX20" s="6"/>
      <c r="AY20" s="6"/>
      <c r="AZ20" s="6"/>
      <c r="BA20" s="6"/>
    </row>
    <row r="21" spans="1:53" x14ac:dyDescent="0.4">
      <c r="A21" s="31"/>
      <c r="B21" s="33" t="s">
        <v>119</v>
      </c>
      <c r="C21" s="34" t="s">
        <v>26</v>
      </c>
      <c r="D21" s="35">
        <v>102260641</v>
      </c>
      <c r="E21" s="36">
        <v>0</v>
      </c>
      <c r="F21" s="35">
        <f t="shared" si="8"/>
        <v>102260641</v>
      </c>
      <c r="G21" s="37">
        <v>6828875.6100000003</v>
      </c>
      <c r="H21" s="37">
        <v>8823329.1500000004</v>
      </c>
      <c r="I21" s="37">
        <v>7075081.6299999999</v>
      </c>
      <c r="J21" s="37">
        <v>6556607.2999999998</v>
      </c>
      <c r="K21" s="37">
        <v>7159835.7199999997</v>
      </c>
      <c r="L21" s="37">
        <v>7091423.8099999996</v>
      </c>
      <c r="M21" s="37">
        <v>7080811.25</v>
      </c>
      <c r="N21" s="37">
        <v>9597683.4199999999</v>
      </c>
      <c r="O21" s="37">
        <v>0</v>
      </c>
      <c r="P21" s="37">
        <v>0</v>
      </c>
      <c r="Q21" s="37">
        <v>0</v>
      </c>
      <c r="R21" s="37">
        <v>0</v>
      </c>
      <c r="S21" s="38">
        <f t="shared" si="9"/>
        <v>60213647.890000008</v>
      </c>
      <c r="T21"/>
      <c r="U21"/>
      <c r="V21"/>
      <c r="W21" s="2"/>
      <c r="X21" s="10"/>
      <c r="AW21" s="6"/>
      <c r="AX21" s="6"/>
      <c r="AY21" s="6"/>
      <c r="AZ21" s="6"/>
      <c r="BA21" s="6"/>
    </row>
    <row r="22" spans="1:53" ht="45.6" customHeight="1" x14ac:dyDescent="0.35">
      <c r="A22" s="31"/>
      <c r="B22" s="41" t="s">
        <v>120</v>
      </c>
      <c r="C22" s="34" t="s">
        <v>63</v>
      </c>
      <c r="D22" s="35">
        <v>92254115</v>
      </c>
      <c r="E22" s="42">
        <v>25500000</v>
      </c>
      <c r="F22" s="35">
        <f t="shared" si="8"/>
        <v>117754115</v>
      </c>
      <c r="G22" s="37">
        <v>1626914.31</v>
      </c>
      <c r="H22" s="37">
        <v>1422487.71</v>
      </c>
      <c r="I22" s="37">
        <v>4288673.07</v>
      </c>
      <c r="J22" s="37">
        <v>2575784.37</v>
      </c>
      <c r="K22" s="37">
        <v>2072484.19</v>
      </c>
      <c r="L22" s="37">
        <v>960061.47</v>
      </c>
      <c r="M22" s="37">
        <v>2627243.4500000002</v>
      </c>
      <c r="N22" s="37">
        <v>3017332.57</v>
      </c>
      <c r="O22" s="37">
        <v>0</v>
      </c>
      <c r="P22" s="37">
        <v>0</v>
      </c>
      <c r="Q22" s="37">
        <v>0</v>
      </c>
      <c r="R22" s="37">
        <v>0</v>
      </c>
      <c r="S22" s="38">
        <f t="shared" si="9"/>
        <v>18590981.140000001</v>
      </c>
      <c r="T22"/>
      <c r="U22"/>
      <c r="V22"/>
      <c r="W22" s="2"/>
      <c r="X22" s="10"/>
      <c r="AW22" s="6"/>
      <c r="AX22" s="6"/>
      <c r="AY22" s="6"/>
      <c r="AZ22" s="6"/>
      <c r="BA22" s="6"/>
    </row>
    <row r="23" spans="1:53" ht="33.6" customHeight="1" x14ac:dyDescent="0.4">
      <c r="A23" s="31"/>
      <c r="B23" s="41" t="s">
        <v>121</v>
      </c>
      <c r="C23" s="34" t="s">
        <v>64</v>
      </c>
      <c r="D23" s="35">
        <v>206284030</v>
      </c>
      <c r="E23" s="42">
        <v>73400000</v>
      </c>
      <c r="F23" s="35">
        <f t="shared" si="8"/>
        <v>279684030</v>
      </c>
      <c r="G23" s="37">
        <v>3890047.64</v>
      </c>
      <c r="H23" s="37">
        <v>16219324.279999999</v>
      </c>
      <c r="I23" s="37">
        <v>12709123.689999999</v>
      </c>
      <c r="J23" s="37">
        <v>11819766.359999999</v>
      </c>
      <c r="K23" s="37">
        <v>18601896.600000001</v>
      </c>
      <c r="L23" s="37">
        <v>13102950.720000001</v>
      </c>
      <c r="M23" s="37">
        <v>13514424.539999999</v>
      </c>
      <c r="N23" s="37">
        <v>8861370.2400000002</v>
      </c>
      <c r="O23" s="37">
        <v>0</v>
      </c>
      <c r="P23" s="37">
        <v>0</v>
      </c>
      <c r="Q23" s="37">
        <v>0</v>
      </c>
      <c r="R23" s="37">
        <v>0</v>
      </c>
      <c r="S23" s="38">
        <f t="shared" si="9"/>
        <v>98718904.070000008</v>
      </c>
      <c r="T23" s="21">
        <v>0</v>
      </c>
      <c r="U23"/>
      <c r="V23"/>
      <c r="W23" s="2"/>
      <c r="X23" s="10"/>
      <c r="AW23" s="6"/>
      <c r="AX23" s="6"/>
      <c r="AY23" s="6"/>
      <c r="AZ23" s="6"/>
      <c r="BA23" s="6"/>
    </row>
    <row r="24" spans="1:53" ht="25.15" x14ac:dyDescent="0.4">
      <c r="A24" s="31"/>
      <c r="B24" s="33" t="s">
        <v>122</v>
      </c>
      <c r="C24" s="34" t="s">
        <v>65</v>
      </c>
      <c r="D24" s="35">
        <v>47499999</v>
      </c>
      <c r="E24" s="42">
        <v>30000000</v>
      </c>
      <c r="F24" s="35">
        <f t="shared" si="8"/>
        <v>77499999</v>
      </c>
      <c r="G24" s="37">
        <v>2631196.16</v>
      </c>
      <c r="H24" s="37">
        <v>4220814.5199999996</v>
      </c>
      <c r="I24" s="37">
        <v>6349799.8399999999</v>
      </c>
      <c r="J24" s="37">
        <v>3544669.36</v>
      </c>
      <c r="K24" s="37">
        <v>1335298.1399999999</v>
      </c>
      <c r="L24" s="37">
        <v>3435119.53</v>
      </c>
      <c r="M24" s="37">
        <v>5512794.4000000004</v>
      </c>
      <c r="N24" s="37">
        <v>4579512.2</v>
      </c>
      <c r="O24" s="37">
        <v>0</v>
      </c>
      <c r="P24" s="37">
        <v>0</v>
      </c>
      <c r="Q24" s="37">
        <v>0</v>
      </c>
      <c r="R24" s="37">
        <v>0</v>
      </c>
      <c r="S24" s="38">
        <f>SUM(G24:R24)</f>
        <v>31609204.150000002</v>
      </c>
      <c r="T24"/>
      <c r="U24"/>
      <c r="V24"/>
      <c r="W24" s="2"/>
      <c r="X24" s="10"/>
      <c r="AW24" s="6"/>
      <c r="AX24" s="6"/>
      <c r="AY24" s="6"/>
      <c r="AZ24" s="6"/>
      <c r="BA24" s="6"/>
    </row>
    <row r="25" spans="1:53" ht="13.15" customHeight="1" x14ac:dyDescent="0.4">
      <c r="A25" s="31"/>
      <c r="B25" s="32"/>
      <c r="C25" s="34"/>
      <c r="D25" s="35"/>
      <c r="E25" s="35"/>
      <c r="F25" s="35"/>
      <c r="G25" s="3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>
        <f>+G25+H25+I25+J25+K25+L25+M25+N25+O25+T25+U25+V25+P25+Q25</f>
        <v>0</v>
      </c>
      <c r="T25"/>
      <c r="U25"/>
      <c r="V25"/>
      <c r="W25" s="2"/>
      <c r="X25" s="10"/>
      <c r="AW25" s="6"/>
      <c r="AX25" s="6"/>
      <c r="AY25" s="6"/>
      <c r="AZ25" s="6"/>
      <c r="BA25" s="6"/>
    </row>
    <row r="26" spans="1:53" x14ac:dyDescent="0.4">
      <c r="A26" s="24" t="s">
        <v>27</v>
      </c>
      <c r="B26" s="32"/>
      <c r="C26" s="26" t="s">
        <v>28</v>
      </c>
      <c r="D26" s="30">
        <f>D28+D29+D30+D31+D32+D33+D34+D35+D36</f>
        <v>129601000</v>
      </c>
      <c r="E26" s="30">
        <f>E28+E29+E30+E31+E32+E33+E34+E35+E36</f>
        <v>15000000</v>
      </c>
      <c r="F26" s="30">
        <f>F28+F29+F30+F31+F32+F33+F34+F35+F36</f>
        <v>144601000</v>
      </c>
      <c r="G26" s="30">
        <f>G28+G29+G30+G31+G32+G33+G34+G35+G36</f>
        <v>6942640.9199999999</v>
      </c>
      <c r="H26" s="30">
        <f>H28+H29+H30+H31+H32+H33+H34+H35+H36</f>
        <v>8193588.4500000002</v>
      </c>
      <c r="I26" s="30">
        <f t="shared" ref="I26:O26" si="10">I28+I29+I30+I31+I32+I33+I34+I35+I36</f>
        <v>16982277.379999999</v>
      </c>
      <c r="J26" s="30">
        <f t="shared" si="10"/>
        <v>3485289.39</v>
      </c>
      <c r="K26" s="30">
        <f>K28+K29+K30+K31+K32+K33+K34+K35+K36</f>
        <v>10737047.35</v>
      </c>
      <c r="L26" s="30">
        <f t="shared" si="10"/>
        <v>7961083.6100000003</v>
      </c>
      <c r="M26" s="30">
        <f t="shared" si="10"/>
        <v>14897501.27</v>
      </c>
      <c r="N26" s="30">
        <f t="shared" si="10"/>
        <v>5906333.2000000002</v>
      </c>
      <c r="O26" s="30">
        <f t="shared" si="10"/>
        <v>0</v>
      </c>
      <c r="P26" s="30">
        <f t="shared" ref="P26:Q26" si="11">P28+P29+P30+P31+P32+P33+P34+P35+P36</f>
        <v>0</v>
      </c>
      <c r="Q26" s="30">
        <f t="shared" si="11"/>
        <v>0</v>
      </c>
      <c r="R26" s="30">
        <f>R28+R29+R30+R31+R32+R33+R34+R35+R36</f>
        <v>0</v>
      </c>
      <c r="S26" s="29">
        <f>SUM(G26:R26)</f>
        <v>75105761.570000008</v>
      </c>
      <c r="T26"/>
      <c r="U26"/>
      <c r="V26"/>
      <c r="W26" s="2"/>
      <c r="X26" s="10"/>
      <c r="AW26" s="6"/>
      <c r="AX26" s="6"/>
      <c r="AY26" s="6"/>
      <c r="AZ26" s="6"/>
      <c r="BA26" s="6"/>
    </row>
    <row r="27" spans="1:53" ht="13.15" customHeight="1" x14ac:dyDescent="0.4">
      <c r="A27" s="31"/>
      <c r="B27" s="32"/>
      <c r="C27" s="26"/>
      <c r="D27" s="29"/>
      <c r="E27" s="29"/>
      <c r="F27" s="29"/>
      <c r="G27" s="29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8">
        <f>+G27+H27+I27+J27+K27+L27+M27+N27+O27+T27+U27+V27+P27+Q286</f>
        <v>0</v>
      </c>
      <c r="T27"/>
      <c r="U27"/>
      <c r="V27"/>
      <c r="W27" s="2"/>
      <c r="X27" s="10"/>
      <c r="AW27" s="6"/>
      <c r="AX27" s="6"/>
      <c r="AY27" s="6"/>
      <c r="AZ27" s="6"/>
      <c r="BA27" s="6"/>
    </row>
    <row r="28" spans="1:53" ht="30" customHeight="1" x14ac:dyDescent="0.4">
      <c r="A28" s="31"/>
      <c r="B28" s="33" t="s">
        <v>123</v>
      </c>
      <c r="C28" s="34" t="s">
        <v>29</v>
      </c>
      <c r="D28" s="35">
        <v>8450000</v>
      </c>
      <c r="E28" s="35">
        <v>0</v>
      </c>
      <c r="F28" s="35">
        <f t="shared" ref="F28:F36" si="12">+D28+E28</f>
        <v>8450000</v>
      </c>
      <c r="G28" s="37">
        <v>350236.15999999997</v>
      </c>
      <c r="H28" s="37">
        <v>234239.93</v>
      </c>
      <c r="I28" s="37">
        <v>596925.67000000004</v>
      </c>
      <c r="J28" s="37">
        <v>496940.5</v>
      </c>
      <c r="K28" s="37">
        <v>872911.35</v>
      </c>
      <c r="L28" s="37">
        <v>292034.64</v>
      </c>
      <c r="M28" s="37">
        <v>528051.06999999995</v>
      </c>
      <c r="N28" s="37">
        <v>173186.29</v>
      </c>
      <c r="O28" s="37">
        <v>0</v>
      </c>
      <c r="P28" s="37">
        <v>0</v>
      </c>
      <c r="Q28" s="37">
        <v>0</v>
      </c>
      <c r="R28" s="37">
        <v>0</v>
      </c>
      <c r="S28" s="38">
        <f>SUM(G28:R28)</f>
        <v>3544525.61</v>
      </c>
      <c r="T28"/>
      <c r="U28"/>
      <c r="V28"/>
      <c r="W28" s="2"/>
      <c r="X28" s="10"/>
      <c r="AW28" s="6"/>
      <c r="AX28" s="6"/>
      <c r="AY28" s="6"/>
      <c r="AZ28" s="6"/>
      <c r="BA28" s="6"/>
    </row>
    <row r="29" spans="1:53" ht="25.9" customHeight="1" x14ac:dyDescent="0.4">
      <c r="A29" s="31"/>
      <c r="B29" s="33" t="s">
        <v>124</v>
      </c>
      <c r="C29" s="34" t="s">
        <v>30</v>
      </c>
      <c r="D29" s="35">
        <v>2050000</v>
      </c>
      <c r="E29" s="35">
        <v>0</v>
      </c>
      <c r="F29" s="35">
        <f t="shared" si="12"/>
        <v>2050000</v>
      </c>
      <c r="G29" s="37">
        <v>23423</v>
      </c>
      <c r="H29" s="37">
        <v>205620.26</v>
      </c>
      <c r="I29" s="37">
        <v>10050</v>
      </c>
      <c r="J29" s="37">
        <v>15712.86</v>
      </c>
      <c r="K29" s="37">
        <v>20263.830000000002</v>
      </c>
      <c r="L29" s="37">
        <v>2199.9899999999998</v>
      </c>
      <c r="M29" s="37">
        <v>105592.23</v>
      </c>
      <c r="N29" s="37">
        <v>172740.02</v>
      </c>
      <c r="O29" s="37">
        <v>0</v>
      </c>
      <c r="P29" s="37">
        <v>0</v>
      </c>
      <c r="Q29" s="37">
        <v>0</v>
      </c>
      <c r="R29" s="37">
        <v>0</v>
      </c>
      <c r="S29" s="38">
        <f t="shared" ref="S29:S34" si="13">SUM(G29:R29)</f>
        <v>555602.18999999994</v>
      </c>
      <c r="T29"/>
      <c r="U29"/>
      <c r="V29"/>
      <c r="W29" s="2"/>
      <c r="X29" s="10"/>
      <c r="AW29" s="6"/>
      <c r="AX29" s="6"/>
      <c r="AY29" s="6"/>
      <c r="AZ29" s="6"/>
      <c r="BA29" s="6"/>
    </row>
    <row r="30" spans="1:53" ht="29.45" customHeight="1" x14ac:dyDescent="0.35">
      <c r="A30" s="31"/>
      <c r="B30" s="33" t="s">
        <v>125</v>
      </c>
      <c r="C30" s="34" t="s">
        <v>66</v>
      </c>
      <c r="D30" s="35">
        <v>15525000</v>
      </c>
      <c r="E30" s="35">
        <v>0</v>
      </c>
      <c r="F30" s="35">
        <f t="shared" si="12"/>
        <v>15525000</v>
      </c>
      <c r="G30" s="37">
        <v>1090693</v>
      </c>
      <c r="H30" s="37">
        <v>1504502.29</v>
      </c>
      <c r="I30" s="37">
        <v>5332769.45</v>
      </c>
      <c r="J30" s="37">
        <v>97448.4</v>
      </c>
      <c r="K30" s="37">
        <v>44585.760000000002</v>
      </c>
      <c r="L30" s="37">
        <v>6358.28</v>
      </c>
      <c r="M30" s="37">
        <v>25472.04</v>
      </c>
      <c r="N30" s="37">
        <v>229427.51</v>
      </c>
      <c r="O30" s="37">
        <v>0</v>
      </c>
      <c r="P30" s="37">
        <v>0</v>
      </c>
      <c r="Q30" s="37">
        <v>0</v>
      </c>
      <c r="R30" s="37">
        <v>0</v>
      </c>
      <c r="S30" s="38">
        <f t="shared" si="13"/>
        <v>8331256.7300000004</v>
      </c>
      <c r="T30"/>
      <c r="U30"/>
      <c r="V30"/>
      <c r="W30" s="2"/>
      <c r="X30" s="10"/>
      <c r="AW30" s="6"/>
      <c r="AX30" s="6"/>
      <c r="AY30" s="6"/>
      <c r="AZ30" s="6"/>
      <c r="BA30" s="6"/>
    </row>
    <row r="31" spans="1:53" ht="22.15" customHeight="1" x14ac:dyDescent="0.35">
      <c r="A31" s="31"/>
      <c r="B31" s="33" t="s">
        <v>126</v>
      </c>
      <c r="C31" s="34" t="s">
        <v>31</v>
      </c>
      <c r="D31" s="35">
        <v>2000000</v>
      </c>
      <c r="E31" s="35">
        <v>0</v>
      </c>
      <c r="F31" s="35">
        <f t="shared" si="12"/>
        <v>2000000</v>
      </c>
      <c r="G31" s="37">
        <v>1284.8699999999999</v>
      </c>
      <c r="H31" s="37">
        <v>12015</v>
      </c>
      <c r="I31" s="37">
        <v>16368.44</v>
      </c>
      <c r="J31" s="37">
        <v>4960</v>
      </c>
      <c r="K31" s="37">
        <v>0</v>
      </c>
      <c r="L31" s="37">
        <v>306500</v>
      </c>
      <c r="M31" s="37">
        <v>13653.5</v>
      </c>
      <c r="N31" s="37">
        <v>52410</v>
      </c>
      <c r="O31" s="37">
        <v>0</v>
      </c>
      <c r="P31" s="37">
        <v>0</v>
      </c>
      <c r="Q31" s="37">
        <v>0</v>
      </c>
      <c r="R31" s="37">
        <v>0</v>
      </c>
      <c r="S31" s="38">
        <f t="shared" si="13"/>
        <v>407191.81</v>
      </c>
      <c r="T31"/>
      <c r="U31"/>
      <c r="V31"/>
      <c r="W31" s="1"/>
      <c r="AW31" s="6"/>
      <c r="AX31" s="6"/>
      <c r="AY31" s="6"/>
      <c r="AZ31" s="6"/>
      <c r="BA31" s="6"/>
    </row>
    <row r="32" spans="1:53" ht="31.15" customHeight="1" x14ac:dyDescent="0.35">
      <c r="A32" s="31"/>
      <c r="B32" s="33" t="s">
        <v>127</v>
      </c>
      <c r="C32" s="34" t="s">
        <v>67</v>
      </c>
      <c r="D32" s="35">
        <v>4000000</v>
      </c>
      <c r="E32" s="35">
        <v>0</v>
      </c>
      <c r="F32" s="35">
        <f t="shared" si="12"/>
        <v>4000000</v>
      </c>
      <c r="G32" s="37">
        <v>261647.45</v>
      </c>
      <c r="H32" s="37">
        <v>250001.2</v>
      </c>
      <c r="I32" s="37">
        <v>918420.07</v>
      </c>
      <c r="J32" s="37">
        <v>0</v>
      </c>
      <c r="K32" s="37">
        <v>383976.81</v>
      </c>
      <c r="L32" s="37">
        <v>0</v>
      </c>
      <c r="M32" s="37">
        <v>0</v>
      </c>
      <c r="N32" s="37">
        <v>43271.97</v>
      </c>
      <c r="O32" s="37">
        <v>0</v>
      </c>
      <c r="P32" s="37">
        <v>0</v>
      </c>
      <c r="Q32" s="37">
        <v>0</v>
      </c>
      <c r="R32" s="37">
        <v>0</v>
      </c>
      <c r="S32" s="38">
        <f t="shared" si="13"/>
        <v>1857317.5</v>
      </c>
      <c r="T32"/>
      <c r="U32"/>
      <c r="V32"/>
      <c r="W32" s="1"/>
      <c r="AW32" s="6"/>
      <c r="AX32" s="6"/>
      <c r="AY32" s="6"/>
      <c r="AZ32" s="6"/>
      <c r="BA32" s="6"/>
    </row>
    <row r="33" spans="1:53" ht="33" customHeight="1" x14ac:dyDescent="0.35">
      <c r="A33" s="31"/>
      <c r="B33" s="33" t="s">
        <v>128</v>
      </c>
      <c r="C33" s="34" t="s">
        <v>68</v>
      </c>
      <c r="D33" s="37">
        <v>400000</v>
      </c>
      <c r="E33" s="37">
        <v>0</v>
      </c>
      <c r="F33" s="35">
        <f t="shared" si="12"/>
        <v>400000</v>
      </c>
      <c r="G33" s="37">
        <v>0</v>
      </c>
      <c r="H33" s="37">
        <v>3512</v>
      </c>
      <c r="I33" s="37">
        <v>2079.0100000000002</v>
      </c>
      <c r="J33" s="37">
        <v>2998.01</v>
      </c>
      <c r="K33" s="37">
        <v>0</v>
      </c>
      <c r="L33" s="37">
        <v>0</v>
      </c>
      <c r="M33" s="37">
        <v>3856.92</v>
      </c>
      <c r="N33" s="37">
        <v>7677.74</v>
      </c>
      <c r="O33" s="37">
        <v>0</v>
      </c>
      <c r="P33" s="37">
        <v>0</v>
      </c>
      <c r="Q33" s="37">
        <v>0</v>
      </c>
      <c r="R33" s="37">
        <v>0</v>
      </c>
      <c r="S33" s="38">
        <f t="shared" si="13"/>
        <v>20123.68</v>
      </c>
      <c r="T33"/>
      <c r="U33"/>
      <c r="V33"/>
      <c r="W33" s="1"/>
      <c r="AW33" s="6"/>
      <c r="AX33" s="6"/>
      <c r="AY33" s="6"/>
      <c r="AZ33" s="6"/>
      <c r="BA33" s="6"/>
    </row>
    <row r="34" spans="1:53" ht="25.5" x14ac:dyDescent="0.35">
      <c r="A34" s="31"/>
      <c r="B34" s="33" t="s">
        <v>129</v>
      </c>
      <c r="C34" s="34" t="s">
        <v>69</v>
      </c>
      <c r="D34" s="35">
        <v>72610000</v>
      </c>
      <c r="E34" s="35">
        <v>2000000</v>
      </c>
      <c r="F34" s="35">
        <f t="shared" si="12"/>
        <v>74610000</v>
      </c>
      <c r="G34" s="37">
        <v>3170091.31</v>
      </c>
      <c r="H34" s="37">
        <v>3073312.23</v>
      </c>
      <c r="I34" s="37">
        <v>8318895.9500000002</v>
      </c>
      <c r="J34" s="37">
        <v>504445.08</v>
      </c>
      <c r="K34" s="37">
        <v>9000181.9399999995</v>
      </c>
      <c r="L34" s="37">
        <v>5980730</v>
      </c>
      <c r="M34" s="37">
        <v>12821502.220000001</v>
      </c>
      <c r="N34" s="37">
        <v>4571031.71</v>
      </c>
      <c r="O34" s="37">
        <v>0</v>
      </c>
      <c r="P34" s="37">
        <v>0</v>
      </c>
      <c r="Q34" s="37">
        <v>0</v>
      </c>
      <c r="R34" s="37">
        <v>0</v>
      </c>
      <c r="S34" s="38">
        <f t="shared" si="13"/>
        <v>47440190.439999998</v>
      </c>
      <c r="T34"/>
      <c r="U34"/>
      <c r="V34"/>
      <c r="W34" s="1"/>
      <c r="AW34" s="6"/>
      <c r="AX34" s="6"/>
      <c r="AY34" s="6"/>
      <c r="AZ34" s="6"/>
      <c r="BA34" s="6"/>
    </row>
    <row r="35" spans="1:53" ht="40.9" customHeight="1" x14ac:dyDescent="0.35">
      <c r="A35" s="31"/>
      <c r="B35" s="33" t="s">
        <v>130</v>
      </c>
      <c r="C35" s="34" t="s">
        <v>32</v>
      </c>
      <c r="D35" s="37">
        <v>0</v>
      </c>
      <c r="E35" s="37">
        <v>0</v>
      </c>
      <c r="F35" s="35">
        <f t="shared" si="12"/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8">
        <f t="shared" ref="S35" si="14">SUM(G35:R35)</f>
        <v>0</v>
      </c>
      <c r="T35"/>
      <c r="U35"/>
      <c r="V35"/>
      <c r="W35" s="1"/>
      <c r="AW35" s="6"/>
      <c r="AX35" s="6"/>
      <c r="AY35" s="6"/>
      <c r="AZ35" s="6"/>
      <c r="BA35" s="6"/>
    </row>
    <row r="36" spans="1:53" x14ac:dyDescent="0.35">
      <c r="A36" s="31"/>
      <c r="B36" s="33" t="s">
        <v>131</v>
      </c>
      <c r="C36" s="34" t="s">
        <v>33</v>
      </c>
      <c r="D36" s="35">
        <v>24566000</v>
      </c>
      <c r="E36" s="35">
        <v>13000000</v>
      </c>
      <c r="F36" s="35">
        <f t="shared" si="12"/>
        <v>37566000</v>
      </c>
      <c r="G36" s="37">
        <v>2045265.13</v>
      </c>
      <c r="H36" s="37">
        <v>2910385.54</v>
      </c>
      <c r="I36" s="37">
        <v>1786768.79</v>
      </c>
      <c r="J36" s="37">
        <v>2362784.54</v>
      </c>
      <c r="K36" s="37">
        <v>415127.66</v>
      </c>
      <c r="L36" s="37">
        <v>1373260.7</v>
      </c>
      <c r="M36" s="37">
        <v>1399373.29</v>
      </c>
      <c r="N36" s="37">
        <v>656587.96</v>
      </c>
      <c r="O36" s="37">
        <v>0</v>
      </c>
      <c r="P36" s="37">
        <v>0</v>
      </c>
      <c r="Q36" s="37">
        <v>0</v>
      </c>
      <c r="R36" s="37">
        <v>0</v>
      </c>
      <c r="S36" s="38">
        <f>SUM(G36:R36)</f>
        <v>12949553.609999999</v>
      </c>
      <c r="T36"/>
      <c r="U36"/>
      <c r="V36"/>
      <c r="W36" s="1"/>
      <c r="AW36" s="6"/>
      <c r="AX36" s="6"/>
      <c r="AY36" s="6"/>
      <c r="AZ36" s="6"/>
      <c r="BA36" s="6"/>
    </row>
    <row r="37" spans="1:53" ht="13.9" customHeight="1" x14ac:dyDescent="0.4">
      <c r="A37" s="31"/>
      <c r="B37" s="33"/>
      <c r="C37" s="34"/>
      <c r="D37" s="35"/>
      <c r="E37" s="35"/>
      <c r="F37" s="35"/>
      <c r="G37" s="35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8">
        <f>+G37+H37+I37+J37+K37+L37+M37+N37+O37+T37+U37+V37+P37+Q37</f>
        <v>0</v>
      </c>
      <c r="T37"/>
      <c r="U37"/>
      <c r="V37"/>
      <c r="W37" s="1"/>
      <c r="AW37" s="6"/>
      <c r="AX37" s="6"/>
      <c r="AY37" s="6"/>
      <c r="AZ37" s="6"/>
      <c r="BA37" s="6"/>
    </row>
    <row r="38" spans="1:53" x14ac:dyDescent="0.35">
      <c r="A38" s="24" t="s">
        <v>34</v>
      </c>
      <c r="B38" s="32"/>
      <c r="C38" s="26" t="s">
        <v>35</v>
      </c>
      <c r="D38" s="30">
        <f t="shared" ref="D38:F38" si="15">D40+D41+D42+D43+D44+D45+D46+D46</f>
        <v>37500000</v>
      </c>
      <c r="E38" s="30">
        <f t="shared" si="15"/>
        <v>10000000</v>
      </c>
      <c r="F38" s="30">
        <f t="shared" si="15"/>
        <v>47500000</v>
      </c>
      <c r="G38" s="30">
        <f t="shared" ref="G38:O38" si="16">G40+G41+G42+G43+G44+G45+G46+G46</f>
        <v>2391243.5</v>
      </c>
      <c r="H38" s="30">
        <f t="shared" si="16"/>
        <v>4231717.84</v>
      </c>
      <c r="I38" s="30">
        <f t="shared" si="16"/>
        <v>3242760</v>
      </c>
      <c r="J38" s="30">
        <f>J40+J41+J42+J43+J44+J45+J46+J46</f>
        <v>2979993.96</v>
      </c>
      <c r="K38" s="30">
        <f t="shared" si="16"/>
        <v>11374991.720000001</v>
      </c>
      <c r="L38" s="30">
        <f t="shared" si="16"/>
        <v>2849281.91</v>
      </c>
      <c r="M38" s="30">
        <f t="shared" si="16"/>
        <v>4169013.87</v>
      </c>
      <c r="N38" s="30">
        <f t="shared" si="16"/>
        <v>4773200.46</v>
      </c>
      <c r="O38" s="30">
        <f t="shared" si="16"/>
        <v>0</v>
      </c>
      <c r="P38" s="30">
        <f t="shared" ref="P38:Q38" si="17">P40+P41+P42+P43+P44+P45+P46+P46</f>
        <v>0</v>
      </c>
      <c r="Q38" s="30">
        <f t="shared" si="17"/>
        <v>0</v>
      </c>
      <c r="R38" s="30">
        <f t="shared" ref="R38" si="18">R40+R41+R42+R43+R44+R45+R46+R46</f>
        <v>0</v>
      </c>
      <c r="S38" s="29">
        <f>SUM(G38:R38)</f>
        <v>36012203.260000005</v>
      </c>
      <c r="T38"/>
      <c r="U38"/>
      <c r="V38"/>
      <c r="W38" s="2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W38" s="6"/>
      <c r="AX38" s="6"/>
      <c r="AY38" s="6"/>
      <c r="AZ38" s="6"/>
      <c r="BA38" s="6"/>
    </row>
    <row r="39" spans="1:53" ht="12.6" customHeight="1" x14ac:dyDescent="0.35">
      <c r="A39" s="31"/>
      <c r="B39" s="32"/>
      <c r="C39" s="26"/>
      <c r="D39" s="29"/>
      <c r="E39" s="29"/>
      <c r="F39" s="29"/>
      <c r="G39" s="29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8">
        <f>SUM(G39:Q39)</f>
        <v>0</v>
      </c>
      <c r="T39"/>
      <c r="U39"/>
      <c r="V39"/>
      <c r="W39" s="2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W39" s="6"/>
      <c r="AX39" s="6"/>
      <c r="AY39" s="6"/>
      <c r="AZ39" s="6"/>
      <c r="BA39" s="6"/>
    </row>
    <row r="40" spans="1:53" ht="30.6" customHeight="1" x14ac:dyDescent="0.35">
      <c r="A40" s="31"/>
      <c r="B40" s="33" t="s">
        <v>132</v>
      </c>
      <c r="C40" s="34" t="s">
        <v>70</v>
      </c>
      <c r="D40" s="35">
        <v>19000000</v>
      </c>
      <c r="E40" s="35">
        <v>10000000</v>
      </c>
      <c r="F40" s="35">
        <f t="shared" ref="F40:F46" si="19">+D40+E40</f>
        <v>29000000</v>
      </c>
      <c r="G40" s="37">
        <v>817083.5</v>
      </c>
      <c r="H40" s="37">
        <v>2665117.84</v>
      </c>
      <c r="I40" s="37">
        <v>1703600</v>
      </c>
      <c r="J40" s="37">
        <v>1449513.96</v>
      </c>
      <c r="K40" s="37">
        <v>9070773.4100000001</v>
      </c>
      <c r="L40" s="37">
        <v>1321601.9099999999</v>
      </c>
      <c r="M40" s="37">
        <v>2609973.87</v>
      </c>
      <c r="N40" s="37">
        <v>3188680.46</v>
      </c>
      <c r="O40" s="37">
        <v>0</v>
      </c>
      <c r="P40" s="37">
        <v>0</v>
      </c>
      <c r="Q40" s="37">
        <v>0</v>
      </c>
      <c r="R40" s="37">
        <v>0</v>
      </c>
      <c r="S40" s="38">
        <f>SUM(G40:R40)</f>
        <v>22826344.950000003</v>
      </c>
      <c r="T40"/>
      <c r="U40"/>
      <c r="V40"/>
      <c r="W40" s="2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W40" s="6"/>
      <c r="AX40" s="6"/>
      <c r="AY40" s="6"/>
      <c r="AZ40" s="6"/>
      <c r="BA40" s="6"/>
    </row>
    <row r="41" spans="1:53" ht="29.45" customHeight="1" x14ac:dyDescent="0.35">
      <c r="A41" s="31"/>
      <c r="B41" s="33" t="s">
        <v>133</v>
      </c>
      <c r="C41" s="34" t="s">
        <v>71</v>
      </c>
      <c r="D41" s="37">
        <v>0</v>
      </c>
      <c r="E41" s="37">
        <v>0</v>
      </c>
      <c r="F41" s="35">
        <f t="shared" si="19"/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8">
        <f t="shared" ref="S41:S45" si="20">SUM(G41:R41)</f>
        <v>0</v>
      </c>
      <c r="T41"/>
      <c r="U41"/>
      <c r="V41"/>
      <c r="W41" s="2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W41" s="6"/>
      <c r="AX41" s="6"/>
      <c r="AY41" s="6"/>
      <c r="AZ41" s="6"/>
      <c r="BA41" s="6"/>
    </row>
    <row r="42" spans="1:53" ht="29.45" customHeight="1" x14ac:dyDescent="0.35">
      <c r="A42" s="31"/>
      <c r="B42" s="33" t="s">
        <v>134</v>
      </c>
      <c r="C42" s="34" t="s">
        <v>72</v>
      </c>
      <c r="D42" s="37">
        <v>0</v>
      </c>
      <c r="E42" s="37">
        <v>0</v>
      </c>
      <c r="F42" s="35">
        <f t="shared" si="19"/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8">
        <f t="shared" si="20"/>
        <v>0</v>
      </c>
      <c r="T42"/>
      <c r="U42"/>
      <c r="V42"/>
      <c r="W42" s="2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W42" s="6"/>
      <c r="AX42" s="6"/>
      <c r="AY42" s="6"/>
      <c r="AZ42" s="6"/>
      <c r="BA42" s="6"/>
    </row>
    <row r="43" spans="1:53" ht="25.5" x14ac:dyDescent="0.35">
      <c r="A43" s="31"/>
      <c r="B43" s="33" t="s">
        <v>135</v>
      </c>
      <c r="C43" s="34" t="s">
        <v>73</v>
      </c>
      <c r="D43" s="37">
        <v>0</v>
      </c>
      <c r="E43" s="37">
        <v>0</v>
      </c>
      <c r="F43" s="35">
        <f t="shared" si="19"/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8">
        <f t="shared" si="20"/>
        <v>0</v>
      </c>
      <c r="T43"/>
      <c r="U43"/>
      <c r="V43"/>
      <c r="W43" s="2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W43" s="6"/>
      <c r="AX43" s="6"/>
      <c r="AY43" s="6"/>
      <c r="AZ43" s="6"/>
      <c r="BA43" s="6"/>
    </row>
    <row r="44" spans="1:53" ht="25.5" x14ac:dyDescent="0.35">
      <c r="A44" s="31"/>
      <c r="B44" s="33" t="s">
        <v>136</v>
      </c>
      <c r="C44" s="34" t="s">
        <v>107</v>
      </c>
      <c r="D44" s="37">
        <v>0</v>
      </c>
      <c r="E44" s="37">
        <v>0</v>
      </c>
      <c r="F44" s="35">
        <f t="shared" si="19"/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8">
        <f t="shared" si="20"/>
        <v>0</v>
      </c>
      <c r="T44"/>
      <c r="U44"/>
      <c r="V44"/>
      <c r="W44" s="2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W44" s="6"/>
      <c r="AX44" s="6"/>
      <c r="AY44" s="6"/>
      <c r="AZ44" s="6"/>
      <c r="BA44" s="6"/>
    </row>
    <row r="45" spans="1:53" ht="34.9" customHeight="1" x14ac:dyDescent="0.35">
      <c r="A45" s="31"/>
      <c r="B45" s="33" t="s">
        <v>36</v>
      </c>
      <c r="C45" s="34" t="s">
        <v>74</v>
      </c>
      <c r="D45" s="35">
        <v>18500000</v>
      </c>
      <c r="E45" s="35">
        <v>0</v>
      </c>
      <c r="F45" s="35">
        <f t="shared" si="19"/>
        <v>18500000</v>
      </c>
      <c r="G45" s="37">
        <v>1574160</v>
      </c>
      <c r="H45" s="37">
        <v>1566600</v>
      </c>
      <c r="I45" s="37">
        <v>1539160</v>
      </c>
      <c r="J45" s="37">
        <v>1530480</v>
      </c>
      <c r="K45" s="37">
        <v>2304218.31</v>
      </c>
      <c r="L45" s="37">
        <v>1527680</v>
      </c>
      <c r="M45" s="37">
        <v>1559040</v>
      </c>
      <c r="N45" s="37">
        <v>1584520</v>
      </c>
      <c r="O45" s="37">
        <v>0</v>
      </c>
      <c r="P45" s="37">
        <v>0</v>
      </c>
      <c r="Q45" s="37">
        <v>0</v>
      </c>
      <c r="R45" s="37">
        <v>0</v>
      </c>
      <c r="S45" s="38">
        <f t="shared" si="20"/>
        <v>13185858.310000001</v>
      </c>
      <c r="T45"/>
      <c r="U45"/>
      <c r="V45"/>
      <c r="W45" s="1"/>
      <c r="AW45" s="6"/>
      <c r="AX45" s="6"/>
      <c r="AY45" s="6"/>
      <c r="AZ45" s="6"/>
      <c r="BA45" s="6"/>
    </row>
    <row r="46" spans="1:53" ht="25.5" x14ac:dyDescent="0.35">
      <c r="A46" s="31"/>
      <c r="B46" s="33" t="s">
        <v>137</v>
      </c>
      <c r="C46" s="34" t="s">
        <v>75</v>
      </c>
      <c r="D46" s="37">
        <v>0</v>
      </c>
      <c r="E46" s="37">
        <v>0</v>
      </c>
      <c r="F46" s="35">
        <f t="shared" si="19"/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8">
        <f t="shared" ref="S46:S57" si="21">SUM(G46:Q46)</f>
        <v>0</v>
      </c>
      <c r="T46"/>
      <c r="U46"/>
      <c r="V46"/>
      <c r="W46" s="2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W46" s="6"/>
      <c r="AX46" s="6"/>
      <c r="AY46" s="6"/>
      <c r="AZ46" s="6"/>
      <c r="BA46" s="6"/>
    </row>
    <row r="47" spans="1:53" x14ac:dyDescent="0.35">
      <c r="A47" s="31"/>
      <c r="B47" s="32"/>
      <c r="C47" s="34"/>
      <c r="D47" s="43"/>
      <c r="E47" s="43"/>
      <c r="F47" s="43"/>
      <c r="G47" s="43"/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>
        <f t="shared" si="21"/>
        <v>0</v>
      </c>
      <c r="T47"/>
      <c r="U47"/>
      <c r="V47"/>
      <c r="W47" s="2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W47" s="6"/>
      <c r="AX47" s="6"/>
      <c r="AY47" s="6"/>
      <c r="AZ47" s="6"/>
      <c r="BA47" s="6"/>
    </row>
    <row r="48" spans="1:53" x14ac:dyDescent="0.35">
      <c r="A48" s="24" t="s">
        <v>37</v>
      </c>
      <c r="B48" s="32"/>
      <c r="C48" s="26" t="s">
        <v>38</v>
      </c>
      <c r="D48" s="44">
        <v>0</v>
      </c>
      <c r="E48" s="44">
        <v>0</v>
      </c>
      <c r="F48" s="44">
        <v>0</v>
      </c>
      <c r="G48" s="44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8">
        <f t="shared" si="21"/>
        <v>0</v>
      </c>
      <c r="T48"/>
      <c r="U48"/>
      <c r="V48"/>
      <c r="W48" s="1"/>
      <c r="AW48" s="6"/>
      <c r="AX48" s="6"/>
      <c r="AY48" s="6"/>
      <c r="AZ48" s="6"/>
      <c r="BA48" s="6"/>
    </row>
    <row r="49" spans="1:53" x14ac:dyDescent="0.35">
      <c r="A49" s="31"/>
      <c r="B49" s="32"/>
      <c r="C49" s="26"/>
      <c r="D49" s="43"/>
      <c r="E49" s="43"/>
      <c r="F49" s="43"/>
      <c r="G49" s="43"/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8">
        <f t="shared" si="21"/>
        <v>0</v>
      </c>
      <c r="T49"/>
      <c r="U49"/>
      <c r="V49"/>
      <c r="W49" s="1"/>
      <c r="AW49" s="6"/>
      <c r="AX49" s="6"/>
      <c r="AY49" s="6"/>
      <c r="AZ49" s="6"/>
      <c r="BA49" s="6"/>
    </row>
    <row r="50" spans="1:53" ht="32.450000000000003" customHeight="1" x14ac:dyDescent="0.35">
      <c r="A50" s="31"/>
      <c r="B50" s="33" t="s">
        <v>138</v>
      </c>
      <c r="C50" s="34" t="s">
        <v>76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8">
        <f t="shared" si="21"/>
        <v>0</v>
      </c>
      <c r="T50"/>
      <c r="U50"/>
      <c r="V50"/>
      <c r="W50" s="1"/>
      <c r="AW50" s="6"/>
      <c r="AX50" s="6"/>
      <c r="AY50" s="6"/>
      <c r="AZ50" s="6"/>
      <c r="BA50" s="6"/>
    </row>
    <row r="51" spans="1:53" ht="32.450000000000003" customHeight="1" x14ac:dyDescent="0.35">
      <c r="A51" s="31"/>
      <c r="B51" s="33" t="s">
        <v>139</v>
      </c>
      <c r="C51" s="34" t="s">
        <v>77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8">
        <f t="shared" si="21"/>
        <v>0</v>
      </c>
      <c r="T51"/>
      <c r="U51"/>
      <c r="V51"/>
      <c r="W51" s="1"/>
      <c r="AW51" s="6"/>
      <c r="AX51" s="6"/>
      <c r="AY51" s="6"/>
      <c r="AZ51" s="6"/>
      <c r="BA51" s="6"/>
    </row>
    <row r="52" spans="1:53" ht="32.450000000000003" customHeight="1" x14ac:dyDescent="0.35">
      <c r="A52" s="31"/>
      <c r="B52" s="33" t="s">
        <v>140</v>
      </c>
      <c r="C52" s="34" t="s">
        <v>78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8">
        <f t="shared" si="21"/>
        <v>0</v>
      </c>
      <c r="T52"/>
      <c r="U52"/>
      <c r="V52"/>
      <c r="W52" s="3"/>
      <c r="AW52" s="6"/>
      <c r="AX52" s="6"/>
      <c r="AY52" s="6"/>
      <c r="AZ52" s="6"/>
      <c r="BA52" s="6"/>
    </row>
    <row r="53" spans="1:53" ht="25.5" x14ac:dyDescent="0.35">
      <c r="A53" s="31"/>
      <c r="B53" s="33" t="s">
        <v>141</v>
      </c>
      <c r="C53" s="34" t="s">
        <v>79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8">
        <f t="shared" si="21"/>
        <v>0</v>
      </c>
      <c r="T53"/>
      <c r="U53"/>
      <c r="V53"/>
      <c r="W53" s="1"/>
      <c r="AW53" s="6"/>
      <c r="AX53" s="6"/>
      <c r="AY53" s="6"/>
      <c r="AZ53" s="6"/>
      <c r="BA53" s="6"/>
    </row>
    <row r="54" spans="1:53" ht="25.5" x14ac:dyDescent="0.35">
      <c r="A54" s="31"/>
      <c r="B54" s="33" t="s">
        <v>142</v>
      </c>
      <c r="C54" s="34" t="s">
        <v>39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8">
        <f t="shared" si="21"/>
        <v>0</v>
      </c>
      <c r="T54"/>
      <c r="U54"/>
      <c r="V54"/>
      <c r="W54" s="1"/>
      <c r="X54" s="12"/>
      <c r="AW54" s="6"/>
      <c r="AX54" s="6"/>
      <c r="AY54" s="6"/>
      <c r="AZ54" s="6"/>
      <c r="BA54" s="6"/>
    </row>
    <row r="55" spans="1:53" ht="25.5" x14ac:dyDescent="0.35">
      <c r="A55" s="31"/>
      <c r="B55" s="33" t="s">
        <v>143</v>
      </c>
      <c r="C55" s="34" t="s">
        <v>80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>
        <f t="shared" si="21"/>
        <v>0</v>
      </c>
      <c r="T55"/>
      <c r="U55"/>
      <c r="V55"/>
      <c r="W55" s="1"/>
      <c r="AW55" s="6"/>
      <c r="AX55" s="6"/>
      <c r="AY55" s="6"/>
      <c r="AZ55" s="6"/>
      <c r="BA55" s="6"/>
    </row>
    <row r="56" spans="1:53" ht="25.5" x14ac:dyDescent="0.35">
      <c r="A56" s="31"/>
      <c r="B56" s="33" t="s">
        <v>144</v>
      </c>
      <c r="C56" s="34" t="s">
        <v>81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8">
        <f t="shared" si="21"/>
        <v>0</v>
      </c>
      <c r="T56"/>
      <c r="U56"/>
      <c r="V56"/>
      <c r="W56" s="1"/>
      <c r="AW56" s="6"/>
      <c r="AX56" s="6"/>
      <c r="AY56" s="6"/>
      <c r="AZ56" s="6"/>
      <c r="BA56" s="6"/>
    </row>
    <row r="57" spans="1:53" x14ac:dyDescent="0.35">
      <c r="A57" s="31"/>
      <c r="B57" s="32"/>
      <c r="C57" s="34"/>
      <c r="D57" s="43"/>
      <c r="E57" s="43"/>
      <c r="F57" s="43"/>
      <c r="G57" s="43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38">
        <f t="shared" si="21"/>
        <v>0</v>
      </c>
      <c r="T57"/>
      <c r="U57"/>
      <c r="V57"/>
      <c r="W57" s="1"/>
      <c r="AW57" s="6"/>
      <c r="AX57" s="6"/>
      <c r="AY57" s="6"/>
      <c r="AZ57" s="6"/>
      <c r="BA57" s="6"/>
    </row>
    <row r="58" spans="1:53" ht="25.5" x14ac:dyDescent="0.35">
      <c r="A58" s="46" t="s">
        <v>40</v>
      </c>
      <c r="B58" s="32"/>
      <c r="C58" s="26" t="s">
        <v>82</v>
      </c>
      <c r="D58" s="30">
        <f t="shared" ref="D58" si="22">D60+D61+D62+D63+D64+D65+D66+D67+D68</f>
        <v>733282700</v>
      </c>
      <c r="E58" s="30">
        <f>E60+E61+E62+E63+E64+E65+E66+E67+E68</f>
        <v>1581100000</v>
      </c>
      <c r="F58" s="30">
        <f>F60+F61+F62+F63+F64+F65+F66+F67+F68</f>
        <v>2314382700</v>
      </c>
      <c r="G58" s="30">
        <f t="shared" ref="G58:N58" si="23">G60+G61+G62+G63+G64+G65+G66+G67+G68</f>
        <v>475109.97</v>
      </c>
      <c r="H58" s="30">
        <f t="shared" si="23"/>
        <v>2221654.2000000002</v>
      </c>
      <c r="I58" s="30">
        <f t="shared" si="23"/>
        <v>59903002.899999999</v>
      </c>
      <c r="J58" s="30">
        <f t="shared" si="23"/>
        <v>80639715.890000001</v>
      </c>
      <c r="K58" s="30">
        <f t="shared" si="23"/>
        <v>1707077.73</v>
      </c>
      <c r="L58" s="30">
        <f t="shared" si="23"/>
        <v>68769298.950000003</v>
      </c>
      <c r="M58" s="30">
        <f t="shared" si="23"/>
        <v>8433854.5399999991</v>
      </c>
      <c r="N58" s="30">
        <f t="shared" si="23"/>
        <v>14797803.41</v>
      </c>
      <c r="O58" s="30">
        <f>O60+O61+O62+O63+O64+O65+O66+O67+O68</f>
        <v>0</v>
      </c>
      <c r="P58" s="30">
        <f>P60+P61+P62+P63+P64+P65+P66+P67+P68</f>
        <v>0</v>
      </c>
      <c r="Q58" s="30">
        <f>Q60+Q61+Q62+Q63+Q64+Q65+Q66+Q67+Q68</f>
        <v>0</v>
      </c>
      <c r="R58" s="30">
        <f>R60+R61+R62+R63+R64+R65+R66+R67+R68</f>
        <v>0</v>
      </c>
      <c r="S58" s="29">
        <f>SUM(G58:R58)</f>
        <v>236947517.58999997</v>
      </c>
      <c r="T58"/>
      <c r="U58"/>
      <c r="V58"/>
      <c r="W58" s="1"/>
      <c r="AW58" s="6"/>
      <c r="AX58" s="6"/>
      <c r="AY58" s="6"/>
      <c r="AZ58" s="6"/>
      <c r="BA58" s="6"/>
    </row>
    <row r="59" spans="1:53" x14ac:dyDescent="0.35">
      <c r="A59" s="31"/>
      <c r="B59" s="32"/>
      <c r="C59" s="26"/>
      <c r="D59" s="29"/>
      <c r="E59" s="29"/>
      <c r="F59" s="29"/>
      <c r="G59" s="29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8">
        <f>+G59+H59+I59+J59+K59+L59+M59+N59+O59+T59+U59+V59+P59+Q59</f>
        <v>0</v>
      </c>
      <c r="T59"/>
      <c r="U59"/>
      <c r="V59"/>
      <c r="W59" s="1"/>
      <c r="AW59" s="6"/>
      <c r="AX59" s="6"/>
      <c r="AY59" s="6"/>
      <c r="AZ59" s="6"/>
      <c r="BA59" s="6"/>
    </row>
    <row r="60" spans="1:53" x14ac:dyDescent="0.35">
      <c r="A60" s="31"/>
      <c r="B60" s="32" t="s">
        <v>145</v>
      </c>
      <c r="C60" s="34" t="s">
        <v>41</v>
      </c>
      <c r="D60" s="35">
        <v>60872169</v>
      </c>
      <c r="E60" s="35">
        <v>271600000</v>
      </c>
      <c r="F60" s="35">
        <f t="shared" ref="F60:F68" si="24">+D60+E60</f>
        <v>332472169</v>
      </c>
      <c r="G60" s="37">
        <v>75871.55</v>
      </c>
      <c r="H60" s="37">
        <v>202018.77</v>
      </c>
      <c r="I60" s="37">
        <v>790596.19</v>
      </c>
      <c r="J60" s="37">
        <v>2759679.44</v>
      </c>
      <c r="K60" s="37">
        <v>844600.89</v>
      </c>
      <c r="L60" s="37">
        <v>2337289.2000000002</v>
      </c>
      <c r="M60" s="37">
        <v>0</v>
      </c>
      <c r="N60" s="37">
        <v>1323939.3500000001</v>
      </c>
      <c r="O60" s="37">
        <v>0</v>
      </c>
      <c r="P60" s="37">
        <v>0</v>
      </c>
      <c r="Q60" s="37">
        <v>0</v>
      </c>
      <c r="R60" s="37">
        <v>0</v>
      </c>
      <c r="S60" s="38">
        <f>SUM(G60:R60)</f>
        <v>8333995.3900000006</v>
      </c>
      <c r="T60"/>
      <c r="U60"/>
      <c r="V60"/>
      <c r="W60" s="2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W60" s="6"/>
      <c r="AX60" s="6"/>
      <c r="AY60" s="6"/>
      <c r="AZ60" s="6"/>
      <c r="BA60" s="6"/>
    </row>
    <row r="61" spans="1:53" ht="25.5" x14ac:dyDescent="0.35">
      <c r="A61" s="31"/>
      <c r="B61" s="33" t="s">
        <v>146</v>
      </c>
      <c r="C61" s="34" t="s">
        <v>83</v>
      </c>
      <c r="D61" s="37">
        <v>9660000</v>
      </c>
      <c r="E61" s="37">
        <v>12170000</v>
      </c>
      <c r="F61" s="35">
        <f t="shared" si="24"/>
        <v>21830000</v>
      </c>
      <c r="G61" s="37">
        <v>0</v>
      </c>
      <c r="H61" s="37">
        <v>37783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240937.52</v>
      </c>
      <c r="O61" s="37">
        <v>0</v>
      </c>
      <c r="P61" s="37">
        <v>0</v>
      </c>
      <c r="Q61" s="37">
        <v>0</v>
      </c>
      <c r="R61" s="37">
        <v>0</v>
      </c>
      <c r="S61" s="38">
        <f>SUM(G61:R61)</f>
        <v>278720.52</v>
      </c>
      <c r="T61"/>
      <c r="U61"/>
      <c r="V61"/>
      <c r="W61" s="2"/>
      <c r="X61" s="10"/>
      <c r="Y61" s="10"/>
      <c r="Z61" s="10"/>
      <c r="AW61" s="6"/>
      <c r="AX61" s="6"/>
      <c r="AY61" s="6"/>
      <c r="AZ61" s="6"/>
      <c r="BA61" s="6"/>
    </row>
    <row r="62" spans="1:53" ht="25.5" x14ac:dyDescent="0.35">
      <c r="A62" s="31"/>
      <c r="B62" s="33" t="s">
        <v>147</v>
      </c>
      <c r="C62" s="34" t="s">
        <v>84</v>
      </c>
      <c r="D62" s="37">
        <v>1749991</v>
      </c>
      <c r="E62" s="37">
        <v>0</v>
      </c>
      <c r="F62" s="35">
        <f t="shared" si="24"/>
        <v>1749991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8">
        <f>SUM(G62:R62)</f>
        <v>0</v>
      </c>
      <c r="T62"/>
      <c r="U62"/>
      <c r="V62"/>
      <c r="W62" s="2"/>
      <c r="X62" s="10"/>
      <c r="Y62" s="10"/>
      <c r="Z62" s="10"/>
      <c r="AW62" s="6"/>
      <c r="AX62" s="6"/>
      <c r="AY62" s="6"/>
      <c r="AZ62" s="6"/>
      <c r="BA62" s="6"/>
    </row>
    <row r="63" spans="1:53" ht="25.5" x14ac:dyDescent="0.35">
      <c r="A63" s="31"/>
      <c r="B63" s="33" t="s">
        <v>148</v>
      </c>
      <c r="C63" s="34" t="s">
        <v>85</v>
      </c>
      <c r="D63" s="37">
        <v>63975000</v>
      </c>
      <c r="E63" s="37">
        <v>-27000000</v>
      </c>
      <c r="F63" s="35">
        <f t="shared" si="24"/>
        <v>36975000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8">
        <f>SUM(G63:R63)</f>
        <v>0</v>
      </c>
      <c r="T63"/>
      <c r="U63"/>
      <c r="V63"/>
      <c r="W63" s="2"/>
      <c r="X63" s="10"/>
      <c r="AC63" s="9"/>
      <c r="AW63" s="6"/>
      <c r="AX63" s="6"/>
      <c r="AY63" s="6"/>
      <c r="AZ63" s="6"/>
      <c r="BA63" s="6"/>
    </row>
    <row r="64" spans="1:53" ht="25.5" x14ac:dyDescent="0.35">
      <c r="A64" s="31"/>
      <c r="B64" s="33" t="s">
        <v>149</v>
      </c>
      <c r="C64" s="34" t="s">
        <v>86</v>
      </c>
      <c r="D64" s="35">
        <v>568475540</v>
      </c>
      <c r="E64" s="37">
        <v>1311720000</v>
      </c>
      <c r="F64" s="35">
        <f t="shared" si="24"/>
        <v>1880195540</v>
      </c>
      <c r="G64" s="37">
        <v>399238.42</v>
      </c>
      <c r="H64" s="37">
        <v>1854238.43</v>
      </c>
      <c r="I64" s="37">
        <v>59112406.710000001</v>
      </c>
      <c r="J64" s="37">
        <v>77561141.450000003</v>
      </c>
      <c r="K64" s="37">
        <v>862476.84</v>
      </c>
      <c r="L64" s="37">
        <v>66432009.75</v>
      </c>
      <c r="M64" s="37">
        <v>8433854.5399999991</v>
      </c>
      <c r="N64" s="37">
        <v>13232926.539999999</v>
      </c>
      <c r="O64" s="37">
        <v>0</v>
      </c>
      <c r="P64" s="37">
        <v>0</v>
      </c>
      <c r="Q64" s="37">
        <v>0</v>
      </c>
      <c r="R64" s="37">
        <v>0</v>
      </c>
      <c r="S64" s="38">
        <f>SUM(G64:R64)</f>
        <v>227888292.67999998</v>
      </c>
      <c r="T64"/>
      <c r="U64"/>
      <c r="V64"/>
      <c r="W64" s="2"/>
      <c r="X64" s="10"/>
      <c r="AW64" s="6"/>
      <c r="AX64" s="6"/>
      <c r="AY64" s="6"/>
      <c r="AZ64" s="6"/>
      <c r="BA64" s="6"/>
    </row>
    <row r="65" spans="1:53" x14ac:dyDescent="0.35">
      <c r="A65" s="31"/>
      <c r="B65" s="32" t="s">
        <v>150</v>
      </c>
      <c r="C65" s="34" t="s">
        <v>42</v>
      </c>
      <c r="D65" s="37">
        <v>0</v>
      </c>
      <c r="E65" s="37">
        <v>2830000</v>
      </c>
      <c r="F65" s="35">
        <f t="shared" si="24"/>
        <v>2830000</v>
      </c>
      <c r="G65" s="37">
        <v>0</v>
      </c>
      <c r="H65" s="37">
        <v>127614</v>
      </c>
      <c r="I65" s="37">
        <v>0</v>
      </c>
      <c r="J65" s="37">
        <v>318895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8">
        <f t="shared" ref="S65:S77" si="25">SUM(G65:R65)</f>
        <v>446509</v>
      </c>
      <c r="T65"/>
      <c r="U65"/>
      <c r="V65"/>
      <c r="W65" s="2"/>
      <c r="X65" s="10"/>
      <c r="AW65" s="6"/>
      <c r="AX65" s="6"/>
      <c r="AY65" s="6"/>
      <c r="AZ65" s="6"/>
      <c r="BA65" s="6"/>
    </row>
    <row r="66" spans="1:53" x14ac:dyDescent="0.35">
      <c r="A66" s="31"/>
      <c r="B66" s="32" t="s">
        <v>151</v>
      </c>
      <c r="C66" s="34" t="s">
        <v>43</v>
      </c>
      <c r="D66" s="30">
        <v>0</v>
      </c>
      <c r="E66" s="30">
        <v>0</v>
      </c>
      <c r="F66" s="47">
        <f t="shared" si="24"/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8">
        <f t="shared" si="25"/>
        <v>0</v>
      </c>
      <c r="T66"/>
      <c r="U66"/>
      <c r="V66"/>
      <c r="W66" s="2"/>
      <c r="X66" s="10"/>
      <c r="AW66" s="6"/>
      <c r="AX66" s="6"/>
      <c r="AY66" s="6"/>
      <c r="AZ66" s="6"/>
      <c r="BA66" s="6"/>
    </row>
    <row r="67" spans="1:53" x14ac:dyDescent="0.35">
      <c r="A67" s="31"/>
      <c r="B67" s="32" t="s">
        <v>152</v>
      </c>
      <c r="C67" s="34" t="s">
        <v>44</v>
      </c>
      <c r="D67" s="48">
        <v>7750000</v>
      </c>
      <c r="E67" s="48">
        <v>24780000</v>
      </c>
      <c r="F67" s="49">
        <f t="shared" si="24"/>
        <v>32530000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50">
        <f>SUM(G67:R67)</f>
        <v>0</v>
      </c>
      <c r="T67"/>
      <c r="U67"/>
      <c r="V67"/>
      <c r="W67" s="2"/>
      <c r="X67" s="10"/>
      <c r="AW67" s="6"/>
      <c r="AX67" s="6"/>
      <c r="AY67" s="6"/>
      <c r="AZ67" s="6"/>
      <c r="BA67" s="6"/>
    </row>
    <row r="68" spans="1:53" ht="25.5" x14ac:dyDescent="0.35">
      <c r="A68" s="31"/>
      <c r="B68" s="33" t="s">
        <v>153</v>
      </c>
      <c r="C68" s="34" t="s">
        <v>87</v>
      </c>
      <c r="D68" s="48">
        <v>20800000</v>
      </c>
      <c r="E68" s="48">
        <v>-15000000</v>
      </c>
      <c r="F68" s="49">
        <f t="shared" si="24"/>
        <v>5800000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50">
        <f t="shared" si="25"/>
        <v>0</v>
      </c>
      <c r="T68"/>
      <c r="U68"/>
      <c r="V68"/>
      <c r="W68" s="2"/>
      <c r="X68" s="10"/>
      <c r="AW68" s="6"/>
      <c r="AX68" s="6"/>
      <c r="AY68" s="6"/>
      <c r="AZ68" s="6"/>
      <c r="BA68" s="6"/>
    </row>
    <row r="69" spans="1:53" x14ac:dyDescent="0.35">
      <c r="A69" s="31"/>
      <c r="B69" s="32"/>
      <c r="C69" s="34"/>
      <c r="D69" s="51"/>
      <c r="E69" s="51"/>
      <c r="F69" s="51"/>
      <c r="G69" s="51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0">
        <f t="shared" si="25"/>
        <v>0</v>
      </c>
      <c r="T69"/>
      <c r="U69"/>
      <c r="V69"/>
      <c r="W69" s="2"/>
      <c r="X69" s="10"/>
      <c r="AW69" s="6"/>
      <c r="AX69" s="6"/>
      <c r="AY69" s="6"/>
      <c r="AZ69" s="6"/>
      <c r="BA69" s="6"/>
    </row>
    <row r="70" spans="1:53" x14ac:dyDescent="0.35">
      <c r="A70" s="24" t="s">
        <v>45</v>
      </c>
      <c r="B70" s="32"/>
      <c r="C70" s="26" t="s">
        <v>46</v>
      </c>
      <c r="D70" s="53">
        <v>0</v>
      </c>
      <c r="E70" s="54">
        <f>+E72+E73+E74+E75</f>
        <v>85000000</v>
      </c>
      <c r="F70" s="54">
        <f>+F72</f>
        <v>85000000</v>
      </c>
      <c r="G70" s="53">
        <v>0</v>
      </c>
      <c r="H70" s="55">
        <v>0</v>
      </c>
      <c r="I70" s="55">
        <v>0</v>
      </c>
      <c r="J70" s="55">
        <v>0</v>
      </c>
      <c r="K70" s="56">
        <f>+K72</f>
        <v>2855779.11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0">
        <f t="shared" si="25"/>
        <v>2855779.11</v>
      </c>
      <c r="T70"/>
      <c r="U70"/>
      <c r="V70"/>
      <c r="W70" s="2"/>
      <c r="X70" s="10"/>
      <c r="AW70" s="6"/>
      <c r="AX70" s="6"/>
      <c r="AY70" s="6"/>
      <c r="AZ70" s="6"/>
      <c r="BA70" s="6"/>
    </row>
    <row r="71" spans="1:53" x14ac:dyDescent="0.35">
      <c r="A71" s="31"/>
      <c r="B71" s="32"/>
      <c r="C71" s="26"/>
      <c r="D71" s="53"/>
      <c r="E71" s="53"/>
      <c r="F71" s="53"/>
      <c r="G71" s="53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0">
        <f t="shared" si="25"/>
        <v>0</v>
      </c>
      <c r="T71"/>
      <c r="U71"/>
      <c r="V71"/>
      <c r="W71" s="2"/>
      <c r="X71" s="10"/>
      <c r="AW71" s="6"/>
      <c r="AX71" s="6"/>
      <c r="AY71" s="6"/>
      <c r="AZ71" s="6"/>
      <c r="BA71" s="6"/>
    </row>
    <row r="72" spans="1:53" x14ac:dyDescent="0.35">
      <c r="A72" s="31"/>
      <c r="B72" s="33" t="s">
        <v>154</v>
      </c>
      <c r="C72" s="34" t="s">
        <v>47</v>
      </c>
      <c r="D72" s="48">
        <v>0</v>
      </c>
      <c r="E72" s="48">
        <v>85000000</v>
      </c>
      <c r="F72" s="49">
        <f t="shared" ref="F72" si="26">+D72+E72</f>
        <v>85000000</v>
      </c>
      <c r="G72" s="48">
        <v>0</v>
      </c>
      <c r="H72" s="48">
        <v>0</v>
      </c>
      <c r="I72" s="48">
        <v>0</v>
      </c>
      <c r="J72" s="48">
        <v>0</v>
      </c>
      <c r="K72" s="48">
        <v>2855779.11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50">
        <f t="shared" si="25"/>
        <v>2855779.11</v>
      </c>
      <c r="T72"/>
      <c r="U72"/>
      <c r="V72"/>
      <c r="W72" s="2"/>
      <c r="X72" s="10"/>
      <c r="AW72" s="6"/>
      <c r="AX72" s="6"/>
      <c r="AY72" s="6"/>
      <c r="AZ72" s="6"/>
      <c r="BA72" s="6"/>
    </row>
    <row r="73" spans="1:53" x14ac:dyDescent="0.35">
      <c r="A73" s="31"/>
      <c r="B73" s="33" t="s">
        <v>155</v>
      </c>
      <c r="C73" s="34" t="s">
        <v>48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0">
        <f t="shared" si="25"/>
        <v>0</v>
      </c>
      <c r="T73"/>
      <c r="U73"/>
      <c r="V73"/>
      <c r="W73" s="2"/>
      <c r="X73" s="10"/>
      <c r="AW73" s="6"/>
      <c r="AX73" s="6"/>
      <c r="AY73" s="6"/>
      <c r="AZ73" s="6"/>
      <c r="BA73" s="6"/>
    </row>
    <row r="74" spans="1:53" ht="25.5" x14ac:dyDescent="0.35">
      <c r="A74" s="31"/>
      <c r="B74" s="33" t="s">
        <v>156</v>
      </c>
      <c r="C74" s="34" t="s">
        <v>88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0">
        <f t="shared" si="25"/>
        <v>0</v>
      </c>
      <c r="T74"/>
      <c r="U74"/>
      <c r="V74"/>
      <c r="W74" s="2"/>
      <c r="X74" s="10"/>
      <c r="AW74" s="6"/>
      <c r="AX74" s="6"/>
      <c r="AY74" s="6"/>
      <c r="AZ74" s="6"/>
      <c r="BA74" s="6"/>
    </row>
    <row r="75" spans="1:53" ht="38.25" x14ac:dyDescent="0.35">
      <c r="A75" s="31"/>
      <c r="B75" s="33" t="s">
        <v>157</v>
      </c>
      <c r="C75" s="34" t="s">
        <v>89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0">
        <f t="shared" si="25"/>
        <v>0</v>
      </c>
      <c r="T75"/>
      <c r="U75"/>
      <c r="V75"/>
      <c r="W75" s="2"/>
      <c r="X75" s="10"/>
      <c r="AW75" s="6"/>
      <c r="AX75" s="6"/>
      <c r="AY75" s="6"/>
      <c r="AZ75" s="6"/>
      <c r="BA75" s="6"/>
    </row>
    <row r="76" spans="1:53" x14ac:dyDescent="0.35">
      <c r="A76" s="31"/>
      <c r="B76" s="32"/>
      <c r="C76" s="34"/>
      <c r="D76" s="53"/>
      <c r="E76" s="53"/>
      <c r="F76" s="53"/>
      <c r="G76" s="53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0">
        <f t="shared" si="25"/>
        <v>0</v>
      </c>
      <c r="T76"/>
      <c r="U76"/>
      <c r="V76"/>
      <c r="W76" s="2"/>
      <c r="X76" s="10"/>
      <c r="AW76" s="6"/>
      <c r="AX76" s="6"/>
      <c r="AY76" s="6"/>
      <c r="AZ76" s="6"/>
      <c r="BA76" s="6"/>
    </row>
    <row r="77" spans="1:53" ht="25.5" x14ac:dyDescent="0.35">
      <c r="A77" s="46" t="s">
        <v>49</v>
      </c>
      <c r="B77" s="32"/>
      <c r="C77" s="26" t="s">
        <v>90</v>
      </c>
      <c r="D77" s="53">
        <v>0</v>
      </c>
      <c r="E77" s="53">
        <v>0</v>
      </c>
      <c r="F77" s="53">
        <v>0</v>
      </c>
      <c r="G77" s="53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0">
        <f t="shared" si="25"/>
        <v>0</v>
      </c>
      <c r="T77"/>
      <c r="U77"/>
      <c r="V77"/>
      <c r="W77" s="2"/>
      <c r="X77" s="10"/>
      <c r="AW77" s="6"/>
      <c r="AX77" s="6"/>
      <c r="AY77" s="6"/>
      <c r="AZ77" s="6"/>
      <c r="BA77" s="6"/>
    </row>
    <row r="78" spans="1:53" x14ac:dyDescent="0.35">
      <c r="A78" s="31"/>
      <c r="B78" s="32"/>
      <c r="C78" s="26"/>
      <c r="D78" s="53"/>
      <c r="E78" s="53"/>
      <c r="F78" s="53"/>
      <c r="G78" s="53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0">
        <f t="shared" ref="S78:S86" si="27">SUM(G78:Q78)</f>
        <v>0</v>
      </c>
      <c r="T78"/>
      <c r="U78"/>
      <c r="V78"/>
      <c r="W78" s="2"/>
      <c r="X78" s="10"/>
      <c r="AW78" s="6"/>
      <c r="AX78" s="6"/>
      <c r="AY78" s="6"/>
      <c r="AZ78" s="6"/>
      <c r="BA78" s="6"/>
    </row>
    <row r="79" spans="1:53" x14ac:dyDescent="0.35">
      <c r="A79" s="31"/>
      <c r="B79" s="32" t="s">
        <v>158</v>
      </c>
      <c r="C79" s="34" t="s">
        <v>50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56">
        <v>0</v>
      </c>
      <c r="R79" s="56">
        <v>0</v>
      </c>
      <c r="S79" s="50">
        <f t="shared" si="27"/>
        <v>0</v>
      </c>
      <c r="T79"/>
      <c r="U79"/>
      <c r="V79"/>
      <c r="W79" s="2"/>
      <c r="X79" s="10"/>
      <c r="AW79" s="6"/>
      <c r="AX79" s="6"/>
      <c r="AY79" s="6"/>
      <c r="AZ79" s="6"/>
      <c r="BA79" s="6"/>
    </row>
    <row r="80" spans="1:53" ht="25.5" x14ac:dyDescent="0.35">
      <c r="A80" s="31"/>
      <c r="B80" s="33" t="s">
        <v>159</v>
      </c>
      <c r="C80" s="34" t="s">
        <v>108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0">
        <f t="shared" si="27"/>
        <v>0</v>
      </c>
      <c r="T80"/>
      <c r="U80"/>
      <c r="V80"/>
      <c r="W80" s="2"/>
      <c r="X80" s="10"/>
      <c r="AW80" s="6"/>
      <c r="AX80" s="6"/>
      <c r="AY80" s="6"/>
      <c r="AZ80" s="6"/>
      <c r="BA80" s="6"/>
    </row>
    <row r="81" spans="1:53" x14ac:dyDescent="0.35">
      <c r="A81" s="31"/>
      <c r="B81" s="32"/>
      <c r="C81" s="34"/>
      <c r="D81" s="53"/>
      <c r="E81" s="53"/>
      <c r="F81" s="53"/>
      <c r="G81" s="53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0">
        <f t="shared" si="27"/>
        <v>0</v>
      </c>
      <c r="T81"/>
      <c r="U81"/>
      <c r="V81"/>
      <c r="W81" s="2"/>
      <c r="X81" s="10"/>
      <c r="AW81" s="6"/>
      <c r="AX81" s="6"/>
      <c r="AY81" s="6"/>
      <c r="AZ81" s="6"/>
      <c r="BA81" s="6"/>
    </row>
    <row r="82" spans="1:53" x14ac:dyDescent="0.35">
      <c r="A82" s="24" t="s">
        <v>51</v>
      </c>
      <c r="B82" s="32"/>
      <c r="C82" s="26" t="s">
        <v>52</v>
      </c>
      <c r="D82" s="53">
        <v>0</v>
      </c>
      <c r="E82" s="53">
        <v>0</v>
      </c>
      <c r="F82" s="53">
        <v>0</v>
      </c>
      <c r="G82" s="53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55">
        <v>0</v>
      </c>
      <c r="S82" s="50">
        <f t="shared" si="27"/>
        <v>0</v>
      </c>
      <c r="T82"/>
      <c r="U82"/>
      <c r="V82"/>
      <c r="W82" s="2"/>
      <c r="X82" s="10"/>
      <c r="AW82" s="6"/>
      <c r="AX82" s="6"/>
      <c r="AY82" s="6"/>
      <c r="AZ82" s="6"/>
      <c r="BA82" s="6"/>
    </row>
    <row r="83" spans="1:53" x14ac:dyDescent="0.35">
      <c r="A83" s="31"/>
      <c r="B83" s="32"/>
      <c r="C83" s="26"/>
      <c r="D83" s="53"/>
      <c r="E83" s="53"/>
      <c r="F83" s="53"/>
      <c r="G83" s="53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0">
        <f t="shared" si="27"/>
        <v>0</v>
      </c>
      <c r="T83"/>
      <c r="U83"/>
      <c r="V83"/>
      <c r="W83" s="2"/>
      <c r="X83" s="10"/>
      <c r="AW83" s="6"/>
      <c r="AX83" s="6"/>
      <c r="AY83" s="6"/>
      <c r="AZ83" s="6"/>
      <c r="BA83" s="6"/>
    </row>
    <row r="84" spans="1:53" ht="25.5" x14ac:dyDescent="0.35">
      <c r="A84" s="31"/>
      <c r="B84" s="33" t="s">
        <v>160</v>
      </c>
      <c r="C84" s="34" t="s">
        <v>91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6">
        <v>0</v>
      </c>
      <c r="S84" s="50">
        <f t="shared" si="27"/>
        <v>0</v>
      </c>
      <c r="T84"/>
      <c r="U84"/>
      <c r="V84"/>
      <c r="W84" s="2"/>
      <c r="X84" s="10"/>
      <c r="AW84" s="6"/>
      <c r="AX84" s="6"/>
      <c r="AY84" s="6"/>
      <c r="AZ84" s="6"/>
      <c r="BA84" s="6"/>
    </row>
    <row r="85" spans="1:53" ht="25.5" x14ac:dyDescent="0.35">
      <c r="A85" s="31"/>
      <c r="B85" s="33" t="s">
        <v>161</v>
      </c>
      <c r="C85" s="34" t="s">
        <v>92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56">
        <v>0</v>
      </c>
      <c r="S85" s="50">
        <f t="shared" si="27"/>
        <v>0</v>
      </c>
      <c r="T85"/>
      <c r="U85"/>
      <c r="V85"/>
      <c r="W85" s="2"/>
      <c r="X85" s="10"/>
      <c r="AW85" s="6"/>
      <c r="AX85" s="6"/>
      <c r="AY85" s="6"/>
      <c r="AZ85" s="6"/>
      <c r="BA85" s="6"/>
    </row>
    <row r="86" spans="1:53" ht="25.5" x14ac:dyDescent="0.35">
      <c r="A86" s="31"/>
      <c r="B86" s="33" t="s">
        <v>162</v>
      </c>
      <c r="C86" s="34" t="s">
        <v>93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</v>
      </c>
      <c r="S86" s="50">
        <f t="shared" si="27"/>
        <v>0</v>
      </c>
      <c r="T86"/>
      <c r="U86"/>
      <c r="V86"/>
      <c r="W86" s="2"/>
      <c r="X86" s="10"/>
      <c r="AW86" s="6"/>
      <c r="AX86" s="6"/>
      <c r="AY86" s="6"/>
      <c r="AZ86" s="6"/>
      <c r="BA86" s="6"/>
    </row>
    <row r="87" spans="1:53" ht="5.45" customHeight="1" x14ac:dyDescent="0.35">
      <c r="A87" s="57"/>
      <c r="B87" s="58"/>
      <c r="C87" s="34"/>
      <c r="D87" s="59"/>
      <c r="E87" s="59"/>
      <c r="F87" s="59"/>
      <c r="G87" s="59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50">
        <f>+G87+H87+I87+J87+K87+L87+M87+N87+O87+T87+U87+V87+P87+Q87</f>
        <v>0</v>
      </c>
      <c r="T87"/>
      <c r="U87"/>
      <c r="V87"/>
      <c r="W87" s="2"/>
      <c r="X87" s="10"/>
      <c r="AW87" s="6"/>
      <c r="AX87" s="6"/>
      <c r="AY87" s="6"/>
      <c r="AZ87" s="6"/>
      <c r="BA87" s="6"/>
    </row>
    <row r="88" spans="1:53" ht="50.25" customHeight="1" x14ac:dyDescent="0.35">
      <c r="A88" s="100" t="s">
        <v>53</v>
      </c>
      <c r="B88" s="100"/>
      <c r="C88" s="100"/>
      <c r="D88" s="61">
        <f>D6+D14+D26+D38+D58</f>
        <v>5743761785</v>
      </c>
      <c r="E88" s="61">
        <f>E6+E14+E26+E38+E58+E70</f>
        <v>1500000000</v>
      </c>
      <c r="F88" s="61">
        <f>F6+F14+F26+F38+F58+F70</f>
        <v>7243761785</v>
      </c>
      <c r="G88" s="61">
        <f>G6+G14+G26+G38+G58</f>
        <v>243596740.38999999</v>
      </c>
      <c r="H88" s="62">
        <f>H82+H77+H70+H58+H38+H26+H14+H6</f>
        <v>278833268.05000001</v>
      </c>
      <c r="I88" s="62">
        <f t="shared" ref="I88:O88" si="28">I82+I77+I70+I58+I38+I26+I14+I6</f>
        <v>366610446.70000005</v>
      </c>
      <c r="J88" s="62">
        <f>J82+J77+J70+J58+J38+J26+J14+J6</f>
        <v>390139328.88</v>
      </c>
      <c r="K88" s="62">
        <f t="shared" si="28"/>
        <v>348297211.07999998</v>
      </c>
      <c r="L88" s="62">
        <f t="shared" si="28"/>
        <v>349111078.17000002</v>
      </c>
      <c r="M88" s="62">
        <f t="shared" si="28"/>
        <v>432258394.08999991</v>
      </c>
      <c r="N88" s="62">
        <f t="shared" si="28"/>
        <v>304093503.47000003</v>
      </c>
      <c r="O88" s="62">
        <f t="shared" si="28"/>
        <v>0</v>
      </c>
      <c r="P88" s="62">
        <f t="shared" ref="P88" si="29">P82+P77+P70+P58+P38+P26+P14+P6</f>
        <v>0</v>
      </c>
      <c r="Q88" s="62">
        <f>Q82+Q77+Q70+Q58+Q38+Q26+Q14+Q6</f>
        <v>0</v>
      </c>
      <c r="R88" s="62">
        <f>R82+R77+R70+R58+R38+R26+R14+R6</f>
        <v>0</v>
      </c>
      <c r="S88" s="62">
        <f>SUM(G88:R88)</f>
        <v>2712939970.8299999</v>
      </c>
      <c r="T88"/>
      <c r="U88"/>
      <c r="V88"/>
      <c r="W88" s="1"/>
      <c r="AW88" s="6"/>
      <c r="AX88" s="6"/>
      <c r="AY88" s="6"/>
      <c r="AZ88" s="6"/>
    </row>
    <row r="89" spans="1:53" ht="7.15" customHeight="1" x14ac:dyDescent="0.35">
      <c r="A89" s="63"/>
      <c r="B89" s="64"/>
      <c r="C89" s="26"/>
      <c r="D89" s="65"/>
      <c r="E89" s="65"/>
      <c r="F89" s="65"/>
      <c r="G89" s="65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50">
        <f>+G89+H89+I89+J89+K89+L89+M89+N89+O89+T89+U89+V89+P89+Q89</f>
        <v>0</v>
      </c>
      <c r="T89"/>
      <c r="U89"/>
      <c r="V89"/>
      <c r="W89" s="1"/>
      <c r="AW89" s="6"/>
      <c r="AX89" s="6"/>
      <c r="AY89" s="6"/>
      <c r="AZ89" s="6"/>
    </row>
    <row r="90" spans="1:53" ht="15.6" customHeight="1" x14ac:dyDescent="0.35">
      <c r="A90" s="46">
        <v>4</v>
      </c>
      <c r="B90" s="33"/>
      <c r="C90" s="26" t="s">
        <v>54</v>
      </c>
      <c r="D90" s="53">
        <v>0</v>
      </c>
      <c r="E90" s="53">
        <v>0</v>
      </c>
      <c r="F90" s="53">
        <v>0</v>
      </c>
      <c r="G90" s="53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0">
        <f t="shared" ref="S90:S104" si="30">SUM(G90:Q90)</f>
        <v>0</v>
      </c>
      <c r="T90"/>
      <c r="U90"/>
      <c r="V90"/>
      <c r="W90" s="2"/>
      <c r="X90" s="10"/>
      <c r="AW90" s="6"/>
      <c r="AX90" s="6"/>
      <c r="AY90" s="6"/>
      <c r="AZ90" s="6"/>
      <c r="BA90" s="6"/>
    </row>
    <row r="91" spans="1:53" ht="4.9000000000000004" customHeight="1" x14ac:dyDescent="0.35">
      <c r="A91" s="67"/>
      <c r="B91" s="33"/>
      <c r="C91" s="26"/>
      <c r="D91" s="53"/>
      <c r="E91" s="53"/>
      <c r="F91" s="53"/>
      <c r="G91" s="53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0">
        <f t="shared" si="30"/>
        <v>0</v>
      </c>
      <c r="T91"/>
      <c r="U91"/>
      <c r="V91"/>
      <c r="W91" s="2"/>
      <c r="X91" s="10"/>
      <c r="AW91" s="6"/>
      <c r="AX91" s="6"/>
      <c r="AY91" s="6"/>
      <c r="AZ91" s="6"/>
      <c r="BA91" s="6"/>
    </row>
    <row r="92" spans="1:53" ht="29.45" customHeight="1" x14ac:dyDescent="0.35">
      <c r="A92" s="46" t="s">
        <v>55</v>
      </c>
      <c r="B92" s="33"/>
      <c r="C92" s="26" t="s">
        <v>56</v>
      </c>
      <c r="D92" s="53">
        <v>0</v>
      </c>
      <c r="E92" s="53">
        <v>0</v>
      </c>
      <c r="F92" s="53">
        <v>0</v>
      </c>
      <c r="G92" s="53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0">
        <f t="shared" si="30"/>
        <v>0</v>
      </c>
      <c r="T92"/>
      <c r="U92"/>
      <c r="V92"/>
      <c r="W92" s="2"/>
      <c r="X92" s="10"/>
      <c r="AW92" s="6"/>
      <c r="AX92" s="6"/>
      <c r="AY92" s="6"/>
      <c r="AZ92" s="6"/>
      <c r="BA92" s="6"/>
    </row>
    <row r="93" spans="1:53" ht="4.9000000000000004" customHeight="1" x14ac:dyDescent="0.35">
      <c r="A93" s="67"/>
      <c r="B93" s="33"/>
      <c r="C93" s="26"/>
      <c r="D93" s="53"/>
      <c r="E93" s="53"/>
      <c r="F93" s="53"/>
      <c r="G93" s="53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0">
        <f t="shared" si="30"/>
        <v>0</v>
      </c>
      <c r="T93"/>
      <c r="U93"/>
      <c r="V93"/>
      <c r="W93" s="2"/>
      <c r="X93" s="10"/>
      <c r="AW93" s="6"/>
      <c r="AX93" s="6"/>
      <c r="AY93" s="6"/>
      <c r="AZ93" s="6"/>
      <c r="BA93" s="6"/>
    </row>
    <row r="94" spans="1:53" ht="32.450000000000003" customHeight="1" x14ac:dyDescent="0.35">
      <c r="A94" s="67"/>
      <c r="B94" s="33" t="s">
        <v>163</v>
      </c>
      <c r="C94" s="34" t="s">
        <v>94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0">
        <f t="shared" si="30"/>
        <v>0</v>
      </c>
      <c r="T94"/>
      <c r="U94"/>
      <c r="V94"/>
      <c r="W94" s="2"/>
      <c r="X94" s="10"/>
      <c r="AW94" s="6"/>
      <c r="AX94" s="6"/>
      <c r="AY94" s="6"/>
      <c r="AZ94" s="6"/>
      <c r="BA94" s="6"/>
    </row>
    <row r="95" spans="1:53" ht="34.9" customHeight="1" x14ac:dyDescent="0.35">
      <c r="A95" s="67"/>
      <c r="B95" s="33" t="s">
        <v>164</v>
      </c>
      <c r="C95" s="34" t="s">
        <v>95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56">
        <v>0</v>
      </c>
      <c r="R95" s="56">
        <v>0</v>
      </c>
      <c r="S95" s="50">
        <f t="shared" si="30"/>
        <v>0</v>
      </c>
      <c r="T95"/>
      <c r="U95"/>
      <c r="V95"/>
      <c r="W95" s="2"/>
      <c r="X95" s="10"/>
      <c r="AW95" s="6"/>
      <c r="AX95" s="6"/>
      <c r="AY95" s="6"/>
      <c r="AZ95" s="6"/>
      <c r="BA95" s="6"/>
    </row>
    <row r="96" spans="1:53" ht="2.4500000000000002" customHeight="1" x14ac:dyDescent="0.35">
      <c r="A96" s="67"/>
      <c r="B96" s="33"/>
      <c r="C96" s="34"/>
      <c r="D96" s="53"/>
      <c r="E96" s="53"/>
      <c r="F96" s="53"/>
      <c r="G96" s="53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0">
        <f t="shared" si="30"/>
        <v>0</v>
      </c>
      <c r="T96"/>
      <c r="U96"/>
      <c r="V96"/>
      <c r="W96" s="2"/>
      <c r="X96" s="10"/>
      <c r="AW96" s="6"/>
      <c r="AX96" s="6"/>
      <c r="AY96" s="6"/>
      <c r="AZ96" s="6"/>
      <c r="BA96" s="6"/>
    </row>
    <row r="97" spans="1:53" ht="16.149999999999999" customHeight="1" x14ac:dyDescent="0.35">
      <c r="A97" s="46" t="s">
        <v>57</v>
      </c>
      <c r="B97" s="33"/>
      <c r="C97" s="68" t="s">
        <v>58</v>
      </c>
      <c r="D97" s="53">
        <v>0</v>
      </c>
      <c r="E97" s="53">
        <v>0</v>
      </c>
      <c r="F97" s="53">
        <v>0</v>
      </c>
      <c r="G97" s="53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0">
        <f t="shared" si="30"/>
        <v>0</v>
      </c>
      <c r="T97"/>
      <c r="U97"/>
      <c r="V97"/>
      <c r="W97" s="2"/>
      <c r="X97" s="10"/>
      <c r="AW97" s="6"/>
      <c r="AX97" s="6"/>
      <c r="AY97" s="6"/>
      <c r="AZ97" s="6"/>
      <c r="BA97" s="6"/>
    </row>
    <row r="98" spans="1:53" ht="3.6" customHeight="1" x14ac:dyDescent="0.35">
      <c r="A98" s="67"/>
      <c r="B98" s="33"/>
      <c r="C98" s="68"/>
      <c r="D98" s="53"/>
      <c r="E98" s="53"/>
      <c r="F98" s="53"/>
      <c r="G98" s="53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0">
        <f t="shared" si="30"/>
        <v>0</v>
      </c>
      <c r="T98"/>
      <c r="U98"/>
      <c r="V98"/>
      <c r="W98" s="2"/>
      <c r="X98" s="10"/>
      <c r="AW98" s="6"/>
      <c r="AX98" s="6"/>
      <c r="AY98" s="6"/>
      <c r="AZ98" s="6"/>
      <c r="BA98" s="6"/>
    </row>
    <row r="99" spans="1:53" ht="21.75" customHeight="1" x14ac:dyDescent="0.35">
      <c r="A99" s="67"/>
      <c r="B99" s="33" t="s">
        <v>165</v>
      </c>
      <c r="C99" s="69" t="s">
        <v>96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56">
        <v>0</v>
      </c>
      <c r="R99" s="56">
        <v>0</v>
      </c>
      <c r="S99" s="50">
        <f t="shared" si="30"/>
        <v>0</v>
      </c>
      <c r="T99"/>
      <c r="U99"/>
      <c r="V99"/>
      <c r="W99" s="2"/>
      <c r="X99" s="10"/>
      <c r="AW99" s="6"/>
      <c r="AX99" s="6"/>
      <c r="AY99" s="6"/>
      <c r="AZ99" s="6"/>
      <c r="BA99" s="6"/>
    </row>
    <row r="100" spans="1:53" ht="18.600000000000001" customHeight="1" x14ac:dyDescent="0.35">
      <c r="A100" s="67"/>
      <c r="B100" s="33" t="s">
        <v>166</v>
      </c>
      <c r="C100" s="69" t="s">
        <v>97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56">
        <v>0</v>
      </c>
      <c r="R100" s="56">
        <v>0</v>
      </c>
      <c r="S100" s="50">
        <f t="shared" si="30"/>
        <v>0</v>
      </c>
      <c r="T100"/>
      <c r="U100"/>
      <c r="V100"/>
      <c r="W100" s="2"/>
      <c r="X100" s="10"/>
      <c r="AW100" s="6"/>
      <c r="AX100" s="6"/>
      <c r="AY100" s="6"/>
      <c r="AZ100" s="6"/>
      <c r="BA100" s="6"/>
    </row>
    <row r="101" spans="1:53" x14ac:dyDescent="0.35">
      <c r="A101" s="67"/>
      <c r="B101" s="33"/>
      <c r="C101" s="69"/>
      <c r="D101" s="53"/>
      <c r="E101" s="53"/>
      <c r="F101" s="53"/>
      <c r="G101" s="53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0">
        <f t="shared" si="30"/>
        <v>0</v>
      </c>
      <c r="T101"/>
      <c r="U101"/>
      <c r="V101"/>
      <c r="W101" s="2"/>
      <c r="X101" s="10"/>
      <c r="AW101" s="6"/>
      <c r="AX101" s="6"/>
      <c r="AY101" s="6"/>
      <c r="AZ101" s="6"/>
      <c r="BA101" s="6"/>
    </row>
    <row r="102" spans="1:53" ht="42.75" customHeight="1" x14ac:dyDescent="0.35">
      <c r="A102" s="46" t="s">
        <v>59</v>
      </c>
      <c r="B102" s="33"/>
      <c r="C102" s="68" t="s">
        <v>98</v>
      </c>
      <c r="D102" s="53">
        <v>0</v>
      </c>
      <c r="E102" s="53">
        <v>0</v>
      </c>
      <c r="F102" s="53">
        <v>0</v>
      </c>
      <c r="G102" s="53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0">
        <f t="shared" si="30"/>
        <v>0</v>
      </c>
      <c r="T102"/>
      <c r="U102"/>
      <c r="V102"/>
      <c r="W102" s="2"/>
      <c r="X102" s="10"/>
      <c r="AW102" s="6"/>
      <c r="AX102" s="6"/>
      <c r="AY102" s="6"/>
      <c r="AZ102" s="6"/>
      <c r="BA102" s="6"/>
    </row>
    <row r="103" spans="1:53" x14ac:dyDescent="0.35">
      <c r="A103" s="67"/>
      <c r="B103" s="33"/>
      <c r="C103" s="26"/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56">
        <v>0</v>
      </c>
      <c r="R103" s="56">
        <v>0</v>
      </c>
      <c r="S103" s="50">
        <f t="shared" si="30"/>
        <v>0</v>
      </c>
      <c r="T103"/>
      <c r="U103"/>
      <c r="V103"/>
      <c r="W103" s="2"/>
      <c r="X103" s="10"/>
      <c r="AW103" s="6"/>
      <c r="AX103" s="6"/>
      <c r="AY103" s="6"/>
      <c r="AZ103" s="6"/>
      <c r="BA103" s="6"/>
    </row>
    <row r="104" spans="1:53" ht="36.75" customHeight="1" x14ac:dyDescent="0.35">
      <c r="A104" s="70"/>
      <c r="B104" s="71" t="s">
        <v>167</v>
      </c>
      <c r="C104" s="72" t="s">
        <v>99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4">
        <v>0</v>
      </c>
      <c r="R104" s="54">
        <v>0</v>
      </c>
      <c r="S104" s="50">
        <f t="shared" si="30"/>
        <v>0</v>
      </c>
      <c r="T104"/>
      <c r="U104"/>
      <c r="V104"/>
      <c r="W104" s="2"/>
      <c r="X104" s="10"/>
      <c r="AW104" s="6"/>
      <c r="AX104" s="6"/>
      <c r="AY104" s="6"/>
      <c r="AZ104" s="6"/>
      <c r="BA104" s="6"/>
    </row>
    <row r="105" spans="1:53" ht="39" customHeight="1" x14ac:dyDescent="0.35">
      <c r="A105" s="101" t="s">
        <v>100</v>
      </c>
      <c r="B105" s="101"/>
      <c r="C105" s="101"/>
      <c r="D105" s="73">
        <f t="shared" ref="D105:F105" si="31">D88</f>
        <v>5743761785</v>
      </c>
      <c r="E105" s="73">
        <f t="shared" si="31"/>
        <v>1500000000</v>
      </c>
      <c r="F105" s="73">
        <f t="shared" si="31"/>
        <v>7243761785</v>
      </c>
      <c r="G105" s="73">
        <f t="shared" ref="G105:O105" si="32">G88</f>
        <v>243596740.38999999</v>
      </c>
      <c r="H105" s="74">
        <f t="shared" si="32"/>
        <v>278833268.05000001</v>
      </c>
      <c r="I105" s="74">
        <f t="shared" si="32"/>
        <v>366610446.70000005</v>
      </c>
      <c r="J105" s="74">
        <f t="shared" si="32"/>
        <v>390139328.88</v>
      </c>
      <c r="K105" s="74">
        <f t="shared" si="32"/>
        <v>348297211.07999998</v>
      </c>
      <c r="L105" s="74">
        <f t="shared" si="32"/>
        <v>349111078.17000002</v>
      </c>
      <c r="M105" s="74">
        <f t="shared" si="32"/>
        <v>432258394.08999991</v>
      </c>
      <c r="N105" s="74">
        <f t="shared" si="32"/>
        <v>304093503.47000003</v>
      </c>
      <c r="O105" s="74">
        <f t="shared" si="32"/>
        <v>0</v>
      </c>
      <c r="P105" s="74">
        <f t="shared" ref="P105:Q105" si="33">P88</f>
        <v>0</v>
      </c>
      <c r="Q105" s="74">
        <f t="shared" si="33"/>
        <v>0</v>
      </c>
      <c r="R105" s="74">
        <f t="shared" ref="R105" si="34">R88</f>
        <v>0</v>
      </c>
      <c r="S105" s="74">
        <f>SUM(G105:R105)</f>
        <v>2712939970.8299999</v>
      </c>
      <c r="T105"/>
      <c r="U105"/>
      <c r="V105"/>
      <c r="W105" s="4"/>
      <c r="AW105" s="6"/>
      <c r="AX105" s="6"/>
      <c r="AY105" s="6"/>
      <c r="AZ105" s="6"/>
      <c r="BA105" s="6"/>
    </row>
    <row r="106" spans="1:53" s="6" customFormat="1" ht="14.25" customHeight="1" x14ac:dyDescent="0.35">
      <c r="A106" s="75"/>
      <c r="B106" s="75"/>
      <c r="C106" s="91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</row>
    <row r="107" spans="1:53" s="6" customFormat="1" ht="14.25" customHeight="1" x14ac:dyDescent="0.35">
      <c r="A107" s="75"/>
      <c r="B107" s="75"/>
      <c r="C107" s="91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</row>
    <row r="108" spans="1:53" s="6" customFormat="1" ht="14.25" customHeight="1" x14ac:dyDescent="0.35">
      <c r="A108" s="75"/>
      <c r="B108" s="75"/>
      <c r="C108" s="91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</row>
    <row r="109" spans="1:53" s="6" customFormat="1" ht="14.25" customHeight="1" x14ac:dyDescent="0.35">
      <c r="A109" s="75"/>
      <c r="B109" s="75"/>
      <c r="C109" s="91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</row>
    <row r="110" spans="1:53" s="6" customFormat="1" ht="14.25" customHeight="1" x14ac:dyDescent="0.35">
      <c r="A110" s="75"/>
      <c r="B110" s="75"/>
      <c r="C110" s="91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</row>
    <row r="111" spans="1:53" s="6" customFormat="1" ht="14.25" customHeight="1" x14ac:dyDescent="0.35">
      <c r="A111" s="75"/>
      <c r="B111" s="75"/>
      <c r="C111" s="91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</row>
    <row r="112" spans="1:53" s="6" customFormat="1" ht="14.25" customHeight="1" x14ac:dyDescent="0.35">
      <c r="A112" s="75"/>
      <c r="B112" s="75"/>
      <c r="C112" s="91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</row>
    <row r="113" spans="1:51" s="6" customFormat="1" ht="14.25" customHeight="1" x14ac:dyDescent="0.35">
      <c r="A113" s="75"/>
      <c r="B113" s="75"/>
      <c r="C113" s="91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</row>
    <row r="114" spans="1:51" s="6" customFormat="1" ht="14.25" customHeight="1" x14ac:dyDescent="0.35">
      <c r="A114" s="75"/>
      <c r="B114" s="75"/>
      <c r="C114" s="91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</row>
    <row r="115" spans="1:51" s="6" customFormat="1" ht="14.25" customHeight="1" x14ac:dyDescent="0.35">
      <c r="A115" s="75"/>
      <c r="B115" s="75"/>
      <c r="C115" s="91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</row>
    <row r="116" spans="1:51" s="6" customFormat="1" ht="21" customHeight="1" x14ac:dyDescent="0.35">
      <c r="A116" s="75"/>
      <c r="B116" s="75"/>
      <c r="C116" s="91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</row>
    <row r="117" spans="1:51" s="6" customFormat="1" ht="21" customHeight="1" x14ac:dyDescent="0.35">
      <c r="A117" s="75"/>
      <c r="B117" s="75"/>
      <c r="C117" s="91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</row>
    <row r="118" spans="1:51" s="6" customFormat="1" ht="21" customHeight="1" x14ac:dyDescent="0.35">
      <c r="A118" s="75"/>
      <c r="B118" s="75"/>
      <c r="C118" s="91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</row>
    <row r="119" spans="1:51" s="6" customFormat="1" ht="21" customHeight="1" x14ac:dyDescent="0.35">
      <c r="A119" s="76"/>
      <c r="B119" s="76"/>
      <c r="C119" s="77"/>
      <c r="D119" s="78"/>
      <c r="E119" s="77"/>
      <c r="F119" s="79"/>
      <c r="G119" s="80"/>
      <c r="H119" s="76"/>
      <c r="I119" s="80"/>
      <c r="J119" s="76"/>
      <c r="K119" s="76"/>
      <c r="L119" s="76"/>
      <c r="M119" s="76"/>
      <c r="N119" s="76"/>
      <c r="O119" s="80"/>
      <c r="P119" s="76"/>
      <c r="Q119" s="81"/>
      <c r="R119" s="76"/>
      <c r="S119" s="82"/>
      <c r="T119"/>
      <c r="U119"/>
    </row>
    <row r="120" spans="1:51" s="6" customFormat="1" ht="21" customHeight="1" x14ac:dyDescent="0.35">
      <c r="A120" s="76"/>
      <c r="B120" s="76"/>
      <c r="C120" s="77"/>
      <c r="D120" s="78"/>
      <c r="E120" s="77"/>
      <c r="F120" s="79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81"/>
      <c r="R120" s="76"/>
      <c r="S120" s="82"/>
      <c r="T120"/>
      <c r="U120"/>
    </row>
    <row r="121" spans="1:51" s="6" customFormat="1" ht="21" customHeight="1" x14ac:dyDescent="0.35">
      <c r="A121" s="76"/>
      <c r="B121" s="76"/>
      <c r="C121" s="77"/>
      <c r="D121" s="78"/>
      <c r="E121" s="77"/>
      <c r="F121" s="79"/>
      <c r="G121" s="76"/>
      <c r="H121" s="76"/>
      <c r="I121" s="76"/>
      <c r="J121" s="83"/>
      <c r="K121" s="76"/>
      <c r="L121" s="76"/>
      <c r="M121" s="76"/>
      <c r="N121" s="76"/>
      <c r="O121" s="76"/>
      <c r="P121" s="76"/>
      <c r="Q121" s="81"/>
      <c r="R121" s="76"/>
      <c r="S121" s="82"/>
      <c r="T121"/>
      <c r="U121"/>
    </row>
    <row r="122" spans="1:51" s="6" customFormat="1" ht="21" customHeight="1" x14ac:dyDescent="0.35">
      <c r="A122" s="76"/>
      <c r="B122" s="76"/>
      <c r="C122" s="77"/>
      <c r="D122" s="77"/>
      <c r="E122" s="77"/>
      <c r="F122" s="79"/>
      <c r="G122" s="76"/>
      <c r="H122" s="76"/>
      <c r="I122" s="76"/>
      <c r="J122" s="83"/>
      <c r="K122" s="76"/>
      <c r="L122" s="76"/>
      <c r="M122" s="76"/>
      <c r="N122" s="76"/>
      <c r="O122" s="76"/>
      <c r="P122" s="76"/>
      <c r="Q122" s="81"/>
      <c r="R122" s="76"/>
      <c r="S122" s="82"/>
      <c r="T122"/>
      <c r="U122"/>
    </row>
    <row r="123" spans="1:51" ht="21" customHeight="1" x14ac:dyDescent="0.35">
      <c r="A123" s="84"/>
      <c r="B123" s="84"/>
      <c r="C123" s="85"/>
      <c r="D123" s="85"/>
      <c r="E123" s="85"/>
      <c r="F123" s="86"/>
      <c r="G123" s="76"/>
      <c r="H123" s="76"/>
      <c r="I123" s="76"/>
      <c r="J123" s="87"/>
      <c r="K123" s="88"/>
      <c r="L123" s="84"/>
      <c r="M123" s="84"/>
      <c r="N123" s="76"/>
      <c r="O123" s="76"/>
      <c r="P123" s="76"/>
      <c r="Q123" s="81"/>
      <c r="R123" s="76"/>
      <c r="S123" s="82"/>
      <c r="T123"/>
      <c r="U123"/>
      <c r="AW123" s="6"/>
      <c r="AX123" s="6"/>
      <c r="AY123" s="6"/>
    </row>
    <row r="124" spans="1:51" ht="12" customHeight="1" x14ac:dyDescent="0.35">
      <c r="A124" s="84"/>
      <c r="B124" s="84"/>
      <c r="C124" s="89"/>
      <c r="D124" s="89"/>
      <c r="E124" s="89"/>
      <c r="F124" s="76"/>
      <c r="G124" s="76"/>
      <c r="H124" s="76"/>
      <c r="I124" s="76"/>
      <c r="J124" s="87"/>
      <c r="K124" s="88"/>
      <c r="L124" s="84"/>
      <c r="M124" s="84"/>
      <c r="N124" s="76"/>
      <c r="O124" s="76"/>
      <c r="P124" s="76"/>
      <c r="Q124" s="81"/>
      <c r="R124" s="76"/>
      <c r="S124" s="82"/>
      <c r="T124"/>
      <c r="U124"/>
      <c r="AW124" s="6"/>
      <c r="AX124" s="6"/>
      <c r="AY124" s="6"/>
    </row>
    <row r="125" spans="1:51" ht="15.75" customHeight="1" x14ac:dyDescent="0.35">
      <c r="A125" s="84"/>
      <c r="B125" s="84"/>
      <c r="C125" s="90"/>
      <c r="D125" s="99"/>
      <c r="E125" s="99"/>
      <c r="F125" s="99"/>
      <c r="G125" s="99"/>
      <c r="H125" s="84"/>
      <c r="I125" s="84"/>
      <c r="J125" s="84"/>
      <c r="K125" s="84"/>
      <c r="L125" s="84"/>
      <c r="M125" s="84"/>
      <c r="N125" s="84"/>
      <c r="O125" s="84"/>
      <c r="P125" s="84"/>
      <c r="Q125" s="81"/>
      <c r="R125" s="84"/>
      <c r="S125" s="82"/>
      <c r="T125"/>
      <c r="U125"/>
      <c r="AW125" s="6"/>
      <c r="AX125" s="6"/>
      <c r="AY125" s="6"/>
    </row>
    <row r="126" spans="1:51" ht="3" customHeight="1" x14ac:dyDescent="0.35">
      <c r="A126" s="84"/>
      <c r="B126" s="84"/>
      <c r="C126" s="90"/>
      <c r="D126" s="99"/>
      <c r="E126" s="99"/>
      <c r="F126" s="99"/>
      <c r="G126" s="99"/>
      <c r="H126" s="84"/>
      <c r="I126" s="84"/>
      <c r="J126" s="84"/>
      <c r="K126" s="84"/>
      <c r="L126" s="84"/>
      <c r="M126" s="84"/>
      <c r="N126" s="84"/>
      <c r="O126" s="84"/>
      <c r="P126" s="84"/>
      <c r="Q126" s="81"/>
      <c r="R126" s="84"/>
      <c r="S126" s="82"/>
      <c r="T126"/>
      <c r="U126"/>
      <c r="AW126" s="6"/>
      <c r="AX126" s="6"/>
      <c r="AY126" s="6"/>
    </row>
    <row r="127" spans="1:51" ht="3" customHeight="1" x14ac:dyDescent="0.35">
      <c r="A127" s="84"/>
      <c r="B127" s="84"/>
      <c r="C127" s="90"/>
      <c r="D127" s="93"/>
      <c r="E127" s="93"/>
      <c r="F127" s="93"/>
      <c r="G127" s="93"/>
      <c r="H127" s="84"/>
      <c r="I127" s="84"/>
      <c r="J127" s="84"/>
      <c r="K127" s="84"/>
      <c r="L127" s="84"/>
      <c r="M127" s="84"/>
      <c r="N127" s="84"/>
      <c r="O127" s="84"/>
      <c r="P127" s="84"/>
      <c r="Q127" s="81"/>
      <c r="R127" s="84"/>
      <c r="S127" s="82"/>
      <c r="T127"/>
      <c r="U127"/>
      <c r="AW127" s="6"/>
      <c r="AX127" s="6"/>
      <c r="AY127" s="6"/>
    </row>
    <row r="128" spans="1:51" ht="232.5" customHeight="1" x14ac:dyDescent="0.75">
      <c r="A128" s="84"/>
      <c r="B128" s="105"/>
      <c r="C128" s="106"/>
      <c r="D128" s="106"/>
      <c r="E128" s="106"/>
      <c r="F128" s="105"/>
      <c r="G128" s="105"/>
      <c r="H128" s="105"/>
      <c r="I128" s="105"/>
      <c r="J128" s="105"/>
      <c r="K128" s="105"/>
      <c r="L128" s="105"/>
      <c r="M128" s="84"/>
      <c r="N128" s="84"/>
      <c r="O128" s="84"/>
      <c r="P128" s="84"/>
      <c r="Q128" s="81"/>
      <c r="R128" s="84"/>
      <c r="S128" s="82"/>
      <c r="T128"/>
      <c r="U128"/>
      <c r="AW128" s="6"/>
      <c r="AX128" s="6"/>
      <c r="AY128" s="6"/>
    </row>
    <row r="129" spans="1:51" ht="73.5" customHeight="1" x14ac:dyDescent="0.35">
      <c r="A129" s="15"/>
      <c r="B129" s="15"/>
      <c r="C129" s="16"/>
      <c r="D129" s="16"/>
      <c r="E129" s="16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20"/>
      <c r="R129" s="15"/>
      <c r="S129"/>
      <c r="T129"/>
      <c r="U129"/>
      <c r="AW129" s="6"/>
      <c r="AX129" s="6"/>
      <c r="AY129" s="6"/>
    </row>
    <row r="130" spans="1:51" ht="12" customHeight="1" x14ac:dyDescent="0.35">
      <c r="A130" s="15"/>
      <c r="B130" s="15"/>
      <c r="C130" s="16"/>
      <c r="D130" s="16"/>
      <c r="E130" s="16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20"/>
      <c r="R130" s="15"/>
      <c r="S130"/>
      <c r="T130"/>
      <c r="U130"/>
      <c r="AW130" s="6"/>
      <c r="AX130" s="6"/>
      <c r="AY130" s="6"/>
    </row>
    <row r="131" spans="1:51" x14ac:dyDescent="0.35">
      <c r="A131" s="15"/>
      <c r="B131" s="15"/>
      <c r="C131" s="16"/>
      <c r="D131" s="16"/>
      <c r="E131" s="16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20"/>
      <c r="R131" s="15"/>
      <c r="S131"/>
      <c r="T131"/>
      <c r="U131"/>
      <c r="AW131" s="6"/>
      <c r="AX131" s="6"/>
      <c r="AY131" s="6"/>
    </row>
    <row r="132" spans="1:51" x14ac:dyDescent="0.35">
      <c r="A132" s="15"/>
      <c r="B132" s="15"/>
      <c r="C132" s="16"/>
      <c r="D132" s="16"/>
      <c r="E132" s="16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20"/>
      <c r="R132" s="15"/>
      <c r="S132"/>
      <c r="T132"/>
      <c r="U132"/>
      <c r="AW132" s="6"/>
      <c r="AX132" s="6"/>
      <c r="AY132" s="6"/>
    </row>
    <row r="133" spans="1:51" x14ac:dyDescent="0.35">
      <c r="A133" s="15"/>
      <c r="B133" s="15"/>
      <c r="C133" s="16"/>
      <c r="D133" s="16"/>
      <c r="E133" s="16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20"/>
      <c r="R133" s="15"/>
      <c r="S133"/>
      <c r="T133"/>
      <c r="U133"/>
      <c r="AW133" s="6"/>
      <c r="AX133" s="6"/>
      <c r="AY133" s="6"/>
    </row>
    <row r="134" spans="1:51" x14ac:dyDescent="0.35">
      <c r="A134" s="15"/>
      <c r="B134" s="15"/>
      <c r="C134" s="16"/>
      <c r="D134" s="16"/>
      <c r="E134" s="16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20"/>
      <c r="R134" s="15"/>
      <c r="S134"/>
      <c r="T134"/>
      <c r="U134"/>
      <c r="AW134" s="6"/>
      <c r="AX134" s="6"/>
      <c r="AY134" s="6"/>
    </row>
    <row r="135" spans="1:51" x14ac:dyDescent="0.35">
      <c r="A135" s="15"/>
      <c r="B135" s="15"/>
      <c r="C135" s="16"/>
      <c r="D135" s="16"/>
      <c r="E135" s="16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20"/>
      <c r="R135" s="15"/>
      <c r="S135"/>
      <c r="T135"/>
      <c r="U135"/>
      <c r="AW135" s="6"/>
      <c r="AX135" s="6"/>
      <c r="AY135" s="6"/>
    </row>
    <row r="136" spans="1:51" x14ac:dyDescent="0.35">
      <c r="A136" s="15"/>
      <c r="B136" s="15"/>
      <c r="C136" s="16"/>
      <c r="D136" s="16"/>
      <c r="E136" s="1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20"/>
      <c r="R136" s="15"/>
      <c r="S136"/>
      <c r="T136"/>
      <c r="U136"/>
      <c r="AW136" s="6"/>
      <c r="AX136" s="6"/>
      <c r="AY136" s="6"/>
    </row>
    <row r="137" spans="1:51" x14ac:dyDescent="0.35">
      <c r="A137" s="15"/>
      <c r="B137" s="15"/>
      <c r="C137" s="16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"/>
      <c r="S137"/>
      <c r="T137"/>
      <c r="U137"/>
    </row>
    <row r="138" spans="1:51" x14ac:dyDescent="0.35">
      <c r="A138" s="15"/>
      <c r="B138" s="15"/>
      <c r="C138" s="16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"/>
    </row>
    <row r="139" spans="1:51" x14ac:dyDescent="0.35">
      <c r="A139" s="15"/>
      <c r="B139" s="15"/>
      <c r="C139" s="16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"/>
    </row>
    <row r="140" spans="1:51" x14ac:dyDescent="0.35">
      <c r="A140" s="15"/>
      <c r="B140" s="15"/>
      <c r="C140" s="16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"/>
    </row>
    <row r="141" spans="1:51" x14ac:dyDescent="0.35">
      <c r="A141" s="15"/>
      <c r="B141" s="15"/>
      <c r="C141" s="16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"/>
    </row>
    <row r="142" spans="1:51" x14ac:dyDescent="0.35">
      <c r="A142" s="15"/>
      <c r="B142" s="15"/>
      <c r="C142" s="16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"/>
    </row>
    <row r="143" spans="1:51" x14ac:dyDescent="0.35">
      <c r="A143" s="15"/>
      <c r="B143" s="15"/>
      <c r="C143" s="16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"/>
    </row>
    <row r="144" spans="1:51" x14ac:dyDescent="0.35">
      <c r="A144" s="15"/>
      <c r="B144" s="15"/>
      <c r="C144" s="16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"/>
    </row>
    <row r="145" spans="3:18" x14ac:dyDescent="0.35">
      <c r="C145" s="16"/>
      <c r="D145" s="15"/>
      <c r="E145" s="15"/>
      <c r="F145" s="15"/>
      <c r="G145" s="15"/>
      <c r="H145" s="15"/>
      <c r="I145" s="15"/>
      <c r="N145" s="15"/>
      <c r="O145" s="15"/>
      <c r="P145" s="15"/>
      <c r="Q145" s="15"/>
      <c r="R145" s="1"/>
    </row>
    <row r="146" spans="3:18" x14ac:dyDescent="0.35">
      <c r="C146" s="16"/>
      <c r="D146" s="15"/>
      <c r="E146" s="15"/>
      <c r="F146" s="15"/>
      <c r="G146" s="15"/>
      <c r="H146" s="15"/>
      <c r="I146" s="15"/>
      <c r="N146" s="15"/>
      <c r="O146" s="15"/>
      <c r="P146" s="15"/>
      <c r="Q146" s="15"/>
      <c r="R146" s="1"/>
    </row>
    <row r="147" spans="3:18" x14ac:dyDescent="0.35">
      <c r="C147" s="16"/>
      <c r="D147" s="15"/>
      <c r="E147" s="15"/>
      <c r="F147" s="15"/>
      <c r="G147" s="15"/>
      <c r="H147" s="15"/>
      <c r="I147" s="15"/>
      <c r="N147" s="15"/>
      <c r="O147" s="15"/>
      <c r="P147" s="15"/>
      <c r="Q147" s="15"/>
      <c r="R147" s="1"/>
    </row>
    <row r="148" spans="3:18" x14ac:dyDescent="0.35">
      <c r="C148" s="16"/>
      <c r="D148" s="15"/>
      <c r="E148" s="15"/>
      <c r="F148" s="15"/>
      <c r="G148" s="15"/>
      <c r="H148" s="15"/>
      <c r="I148" s="15"/>
      <c r="N148" s="15"/>
      <c r="O148" s="15"/>
      <c r="P148" s="15"/>
      <c r="Q148" s="15"/>
      <c r="R148" s="1"/>
    </row>
    <row r="149" spans="3:18" x14ac:dyDescent="0.35">
      <c r="Q149" s="5"/>
    </row>
    <row r="150" spans="3:18" x14ac:dyDescent="0.35">
      <c r="Q150" s="5"/>
    </row>
    <row r="151" spans="3:18" ht="240" customHeight="1" x14ac:dyDescent="0.35">
      <c r="Q151" s="5"/>
    </row>
    <row r="152" spans="3:18" ht="127.5" customHeight="1" x14ac:dyDescent="0.35">
      <c r="Q152" s="5"/>
    </row>
  </sheetData>
  <mergeCells count="10">
    <mergeCell ref="L1:O1"/>
    <mergeCell ref="Z14:AC14"/>
    <mergeCell ref="D125:G126"/>
    <mergeCell ref="A88:C88"/>
    <mergeCell ref="A105:C105"/>
    <mergeCell ref="A3:C4"/>
    <mergeCell ref="D3:D4"/>
    <mergeCell ref="F3:F4"/>
    <mergeCell ref="G3:S3"/>
    <mergeCell ref="E3:E4"/>
  </mergeCells>
  <printOptions horizontalCentered="1"/>
  <pageMargins left="0.25" right="0.25" top="0.53" bottom="0.49" header="0.3" footer="0.3"/>
  <pageSetup scale="26" fitToHeight="0" orientation="landscape" horizontalDpi="1200" verticalDpi="1200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3">
      <c r="G8" s="22"/>
    </row>
    <row r="9" spans="7:7" x14ac:dyDescent="0.3">
      <c r="G9" s="22"/>
    </row>
    <row r="10" spans="7:7" x14ac:dyDescent="0.3">
      <c r="G10" s="22"/>
    </row>
    <row r="11" spans="7:7" x14ac:dyDescent="0.3">
      <c r="G11" s="22"/>
    </row>
    <row r="12" spans="7:7" x14ac:dyDescent="0.3">
      <c r="G12" s="22"/>
    </row>
    <row r="13" spans="7:7" x14ac:dyDescent="0.3">
      <c r="G13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Julio</vt:lpstr>
      <vt:lpstr>Hoja1</vt:lpstr>
      <vt:lpstr>Hoja2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2023-09-01T16:49:22Z</cp:lastPrinted>
  <dcterms:created xsi:type="dcterms:W3CDTF">2020-11-04T14:03:08Z</dcterms:created>
  <dcterms:modified xsi:type="dcterms:W3CDTF">2023-09-01T16:52:48Z</dcterms:modified>
</cp:coreProperties>
</file>