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Y:\PRO-DPD-009\DPD-DF-001 Formulación Física - Financiera del Presupuesto\Gestión Actual\Transparencia\Abril_Junio 2023\"/>
    </mc:Choice>
  </mc:AlternateContent>
  <xr:revisionPtr revIDLastSave="0" documentId="13_ncr:1_{BF82ACD2-9476-4621-B3D2-675F50102CA5}" xr6:coauthVersionLast="47" xr6:coauthVersionMax="47" xr10:uidLastSave="{00000000-0000-0000-0000-000000000000}"/>
  <bookViews>
    <workbookView xWindow="-28920" yWindow="-120" windowWidth="29040" windowHeight="15720" activeTab="1" xr2:uid="{00000000-000D-0000-FFFF-FFFF00000000}"/>
  </bookViews>
  <sheets>
    <sheet name="Eje 3" sheetId="1" r:id="rId1"/>
    <sheet name="Eje 4" sheetId="2" r:id="rId2"/>
    <sheet name="ejemplo" sheetId="3" state="hidden" r:id="rId3"/>
  </sheets>
  <externalReferences>
    <externalReference r:id="rId4"/>
  </externalReferences>
  <definedNames>
    <definedName name="Print_Area" localSheetId="0">'Eje 3'!$A$1:$J$51</definedName>
    <definedName name="Print_Area" localSheetId="1">'Eje 4'!$A$1:$J$45</definedName>
    <definedName name="Print_Area" localSheetId="2">ejemplo!$A$1:$J$47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9" i="1" l="1"/>
  <c r="C25" i="1"/>
  <c r="B34" i="1"/>
  <c r="B38" i="1"/>
  <c r="B32" i="2" a="1"/>
  <c r="B32" i="2" s="1"/>
  <c r="L29" i="2" l="1"/>
  <c r="K29" i="2"/>
  <c r="B42" i="2"/>
  <c r="B48" i="1"/>
  <c r="B44" i="2"/>
  <c r="C25" i="2" a="1"/>
  <c r="C25" i="2" s="1"/>
  <c r="B43" i="2" s="1"/>
  <c r="F25" i="1"/>
  <c r="B50" i="1" s="1"/>
  <c r="B49" i="1"/>
  <c r="J31" i="3" l="1"/>
  <c r="I31" i="3"/>
  <c r="J30" i="3"/>
  <c r="I30" i="3"/>
  <c r="J29" i="3"/>
  <c r="I29" i="3"/>
  <c r="I25" i="3"/>
  <c r="C16" i="3"/>
  <c r="C15" i="3"/>
  <c r="C14" i="3"/>
  <c r="J29" i="2"/>
  <c r="I29" i="2"/>
  <c r="I25" i="2"/>
  <c r="C16" i="2"/>
  <c r="C15" i="2"/>
  <c r="C14" i="2"/>
  <c r="I30" i="1" l="1"/>
  <c r="I31" i="1"/>
  <c r="J30" i="1"/>
  <c r="J31" i="1"/>
  <c r="I29" i="1"/>
  <c r="I25" i="1"/>
  <c r="C16" i="1"/>
  <c r="C15" i="1"/>
  <c r="C14"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<sst xmlns="http://schemas.openxmlformats.org/spreadsheetml/2006/main" count="237" uniqueCount="89">
  <si>
    <t>Código</t>
  </si>
  <si>
    <t>Documento Relacionado</t>
  </si>
  <si>
    <t>Fecha Versión</t>
  </si>
  <si>
    <t>Versión</t>
  </si>
  <si>
    <t>DEC-FOR013</t>
  </si>
  <si>
    <t>I -Información Instituciónal</t>
  </si>
  <si>
    <t>I.I - Completar los datos requeridos sobre la institución</t>
  </si>
  <si>
    <t>Capítulo</t>
  </si>
  <si>
    <t>Misión</t>
  </si>
  <si>
    <t>Visión</t>
  </si>
  <si>
    <t>II. Contribución a la Estrategia Nacional de Desarrollo</t>
  </si>
  <si>
    <t>Eje estratégico:</t>
  </si>
  <si>
    <t>Objetivo general:</t>
  </si>
  <si>
    <t>Objetivo(s) específico(s):</t>
  </si>
  <si>
    <t>III. Información del Programa</t>
  </si>
  <si>
    <t>Nombre:</t>
  </si>
  <si>
    <t>Descripción:</t>
  </si>
  <si>
    <r>
      <t>Beneficiarios:</t>
    </r>
    <r>
      <rPr>
        <sz val="12"/>
        <color rgb="FF000000"/>
        <rFont val="Century Gothic"/>
        <family val="2"/>
      </rPr>
      <t xml:space="preserve"> </t>
    </r>
  </si>
  <si>
    <t>IV. Formulación y Ejecución Física-Financiera</t>
  </si>
  <si>
    <t>IV.I - Desempeño financiero</t>
  </si>
  <si>
    <t>Presupuesto Inicial</t>
  </si>
  <si>
    <t>Presupuesto Vigente</t>
  </si>
  <si>
    <t>Presupuesto Ejecutado</t>
  </si>
  <si>
    <t>Porcentaje de Ejecución (ejecutado/vigente)</t>
  </si>
  <si>
    <t>IV.II - Formulación y Ejecución Trimestral de las Metas por Producto</t>
  </si>
  <si>
    <t>Avance</t>
  </si>
  <si>
    <t>Producto</t>
  </si>
  <si>
    <t>Indicador</t>
  </si>
  <si>
    <t>V. Análisis de los Logros y Desviaciones</t>
  </si>
  <si>
    <t>V.I - Información de Logros y Desviaciones por Producto</t>
  </si>
  <si>
    <t xml:space="preserve">Producto: </t>
  </si>
  <si>
    <t xml:space="preserve">Descripción del producto: </t>
  </si>
  <si>
    <t>Logros alcanzados:</t>
  </si>
  <si>
    <t>Causas y justificación del desvío:</t>
  </si>
  <si>
    <r>
      <t xml:space="preserve">VI. </t>
    </r>
    <r>
      <rPr>
        <b/>
        <sz val="11"/>
        <color theme="0"/>
        <rFont val="Century Gothic"/>
        <family val="2"/>
      </rPr>
      <t>Oportunidades de Mejora</t>
    </r>
  </si>
  <si>
    <t xml:space="preserve">VI. I - De acuerdo a los eventos presentados durante la ejecución del producto, ¿qué aspecto puede mejorarse? </t>
  </si>
  <si>
    <t>Subcapítulo</t>
  </si>
  <si>
    <t>Unidad Ejecutora</t>
  </si>
  <si>
    <t>Resultado Asociado:</t>
  </si>
  <si>
    <t>Física
(A)</t>
  </si>
  <si>
    <t>Financiera
(B)</t>
  </si>
  <si>
    <t>[Registrar las oportunidades de mejora identificadas, como acciones puntuales, especificando las fechas de su realización.]</t>
  </si>
  <si>
    <r>
      <rPr>
        <b/>
        <sz val="10"/>
        <rFont val="Calibri"/>
        <family val="2"/>
      </rPr>
      <t>Nota:</t>
    </r>
    <r>
      <rPr>
        <sz val="10"/>
        <rFont val="Calibri"/>
        <family val="2"/>
      </rPr>
      <t xml:space="preserve"> Las secciones III, IV, V y VI deben ser repetidas, la misma cantidad de programas sustantivos (codificados desde 11 al 95) que tenga la unidad ejecutora</t>
    </r>
  </si>
  <si>
    <t>Física
(C)</t>
  </si>
  <si>
    <t>Financiera
(D)</t>
  </si>
  <si>
    <t>Física 
(E)</t>
  </si>
  <si>
    <t>Financiera 
 (F)</t>
  </si>
  <si>
    <t>Física 
(%)
 G=E/C</t>
  </si>
  <si>
    <t>Financiero 
(%) 
H=F/D</t>
  </si>
  <si>
    <t xml:space="preserve"> Presupuesto Anual</t>
  </si>
  <si>
    <t>02-Servidores públicos participan en actividades para el desarrollo y fomento en temas de ética y transparencia gubernamental.</t>
  </si>
  <si>
    <t xml:space="preserve">Presupuesto aprobado:  </t>
  </si>
  <si>
    <t xml:space="preserve">Presupuesto modificado: </t>
  </si>
  <si>
    <t>Ing. Ivan Cruz</t>
  </si>
  <si>
    <t>Total devengado:</t>
  </si>
  <si>
    <t>Director de Planificación y Desarrollo</t>
  </si>
  <si>
    <t>Los servidores publicos participan en las actividades para el desarrollo y fomento de la ética y la transparencia gubernamental, a traves de las comisiones de integridad gubernamental y cumplimiento normativo (CIGCN), los portales de transparencia y gobierno abierto, como instrumentos de prevencion de la corrupción en la administración pública.</t>
  </si>
  <si>
    <t>Programación Trimestral</t>
  </si>
  <si>
    <t>Ejecución Trimestral</t>
  </si>
  <si>
    <t>Informe de Evaluación trimestral de las Metas Físicas-Financieras</t>
  </si>
  <si>
    <t xml:space="preserve">1. En el trimestre octubre-diciembre, se lograron 49 de las 51 actividades programadas, todas las evidencias se encuentran archivadas y fueron entregadas al area correspondiente en la DIGEPRES, además, se subio a la plataforma de SIGEF, la programación con cada actividad, como una forma de guia para facilitar la evaluación de las mismas. Este logro, corresponde al 23..11 % de la ejecución con respecto a lo programado para el año y un 58.96% con relación a la ejecución del presuesto del año.               
</t>
  </si>
  <si>
    <t>La desviación física de un 4% se debe a que se asumieron compromisos internacionales que no estaban contemplados en la planificación y hubo que darle prioridad, además se ejecutaron actividades que se habían quedado de trimestres anteriores. Por otro lado, a lo que se refiere a la desviación financiera, como hemos explicado en trimestres anteriores, al momento de planificar no se contempló la carga fija en la parte financiera, por esto se nota mucho la diferencia entre lo planificado y lo ejecutado, sin embargo se contempló para 2023. Otra de las causas del desvío financiero fue el proceso DIGEIG-CCC-PEPU-2022-0005, que no estaba planificado ejecutarse ese monto, sin embargo, fue una actividad de mucho impacto para la DIGEIG.</t>
  </si>
  <si>
    <t>5162-INSTITUTO DOMINICANO DE AVIACION CIVIL</t>
  </si>
  <si>
    <t>01-INSTITUTO DOMINICANO DE AVIACION CIVIL</t>
  </si>
  <si>
    <t>0001-INSTITUTO DOMINICANO DE AVIACION CIVIL</t>
  </si>
  <si>
    <t>Promover el desarrollo responsable y seguro de la aviación civil nacional, mediante la regulación, fiscalización, el fomento de actividad aeronáutica, así como la provisión de servicios de navegación aérea.</t>
  </si>
  <si>
    <t>Consolidar el liderazgo regional en seguridad operacional, impulsando el desarrollo sostenible y sustentable de la aviación civil nacional, apoyado en la innovación y transparencia de la gestión</t>
  </si>
  <si>
    <t>3.3.6</t>
  </si>
  <si>
    <t>Regulación y desarrollo de la Aviación Civil Nacional</t>
  </si>
  <si>
    <t>Gestionar de forma sostenible todo el ámbito operacional de la aviación civil, fiscalizando el cumplimiento de las normas nacionales e internacionales, fomentando el crecimiento del sector y garantizando la seguridad de las operaciones aéreas.</t>
  </si>
  <si>
    <t xml:space="preserve">Ciudadanos dominicanos y extranjeros que reciben certificaciones </t>
  </si>
  <si>
    <t>Mantener las operaciones de los servicios de navegación aérea y certficaciones en un 60% para el año 2023 tomando como referencia los últimos tres (3) años.</t>
  </si>
  <si>
    <t>6761-Personas físicas y jurídicas reciben certificaciones aeronáuticas</t>
  </si>
  <si>
    <t>Número de certificaciones emitidas</t>
  </si>
  <si>
    <t>7787-Operadores de aviación general participan del plan de fomento de la aviación general</t>
  </si>
  <si>
    <t>Cantidad de acciones de fomento implementadas</t>
  </si>
  <si>
    <t>7789-Usuarios del espacio aéreo dominicano reciben servicios de navegación aérea, garantizando la seguridad operacional</t>
  </si>
  <si>
    <t>Cantidad de Servicios de Navegación Aérea brindados</t>
  </si>
  <si>
    <t>Sarah Estevez</t>
  </si>
  <si>
    <t>4.3.1</t>
  </si>
  <si>
    <t>7788-Operadores aéreos participan en el plan de reducción de CO2 mediante la implementación de un esquema de compensaciones de emisiones</t>
  </si>
  <si>
    <t>Número de acciones de compensación de emisiones de CO2 implementadas.</t>
  </si>
  <si>
    <t>Variacion fisica</t>
  </si>
  <si>
    <t>Variación financiera</t>
  </si>
  <si>
    <t>Revisar la estructura programatica de la mano con DIGEPRES, para alinear el criterio de la DDS del IDAC.</t>
  </si>
  <si>
    <t>N/A</t>
  </si>
  <si>
    <t>Es el resultado del proceso de evaluación de conformidad, que permite entregar un informe escrito en relación a un producto, una persona o una organización; garantizando que el mismo cumpla con las regulaciones y normativas vigentes.</t>
  </si>
  <si>
    <t>Es el servicio a los operadores aéreos con acciones de fomento de la aviación general</t>
  </si>
  <si>
    <t>Es el servicio a los operadores aéreos mediante un esquemas de compensación para la reducción de CO2 proviniente de la aviación civil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</si>
</sst>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44" formatCode="_(&quot;$&quot;* #,##0.00_);_(&quot;$&quot;* \(#,##0.00\);_(&quot;$&quot;* &quot;-&quot;??_);_(@_)"/>
    <numFmt numFmtId="164" formatCode="dd/mm/yyyy;@"/>
    <numFmt numFmtId="165" formatCode="[$-10409]#,##0;\-#,##0"/>
    <numFmt numFmtId="166" formatCode="[$-10409]#,##0.00;\-#,##0.00"/>
    <numFmt numFmtId="167" formatCode="[$-10409]0.00%"/>
  </numFmts>
  <fonts count="26" x14ac:knownFonts="1">
    <font>
      <sz val="11"/>
      <color theme="1"/>
      <name val="Calibri"/>
      <family val="2"/>
      <scheme val="minor"/>
    </font>
    <font>
      <sz val="11"/>
      <color theme="1"/>
      <name val="Calibri"/>
      <family val="2"/>
      <scheme val="minor"/>
    </font>
    <font>
      <b/>
      <sz val="11"/>
      <color theme="1"/>
      <name val="Calibri"/>
      <family val="2"/>
      <scheme val="minor"/>
    </font>
    <font>
      <b/>
      <sz val="16"/>
      <color rgb="FF000000"/>
      <name val="Calibri"/>
      <family val="2"/>
      <scheme val="minor"/>
    </font>
    <font>
      <b/>
      <sz val="12"/>
      <color rgb="FF000000"/>
      <name val="Calibri"/>
      <family val="2"/>
      <scheme val="minor"/>
    </font>
    <font>
      <b/>
      <sz val="9"/>
      <color rgb="FF000000"/>
      <name val="Calibri"/>
      <family val="2"/>
      <scheme val="minor"/>
    </font>
    <font>
      <sz val="9"/>
      <color rgb="FF000000"/>
      <name val="Calibri"/>
      <family val="2"/>
      <scheme val="minor"/>
    </font>
    <font>
      <b/>
      <sz val="12"/>
      <color theme="0"/>
      <name val="Calibri"/>
      <family val="2"/>
      <scheme val="minor"/>
    </font>
    <font>
      <b/>
      <sz val="12"/>
      <color theme="1"/>
      <name val="Calibri"/>
      <family val="2"/>
      <scheme val="minor"/>
    </font>
    <font>
      <b/>
      <sz val="11"/>
      <color rgb="FF000000"/>
      <name val="Calibri"/>
      <family val="2"/>
      <scheme val="minor"/>
    </font>
    <font>
      <sz val="10"/>
      <color theme="1"/>
      <name val="Calibri"/>
      <family val="2"/>
      <scheme val="minor"/>
    </font>
    <font>
      <sz val="11"/>
      <name val="Calibri"/>
      <family val="2"/>
    </font>
    <font>
      <sz val="12"/>
      <color rgb="FF000000"/>
      <name val="Century Gothic"/>
      <family val="2"/>
    </font>
    <font>
      <b/>
      <sz val="11"/>
      <name val="Calibri"/>
      <family val="2"/>
    </font>
    <font>
      <b/>
      <sz val="11"/>
      <color rgb="FF000000"/>
      <name val="Calibri"/>
      <family val="2"/>
    </font>
    <font>
      <b/>
      <sz val="10"/>
      <color rgb="FF000000"/>
      <name val="Calibri"/>
      <family val="2"/>
    </font>
    <font>
      <sz val="9"/>
      <name val="Calibri"/>
      <family val="2"/>
    </font>
    <font>
      <b/>
      <sz val="11"/>
      <color theme="0"/>
      <name val="Century Gothic"/>
      <family val="2"/>
    </font>
    <font>
      <sz val="10"/>
      <name val="Calibri"/>
      <family val="2"/>
    </font>
    <font>
      <b/>
      <sz val="10"/>
      <name val="Calibri"/>
      <family val="2"/>
    </font>
    <font>
      <i/>
      <sz val="10"/>
      <color theme="1"/>
      <name val="Calibri"/>
      <family val="2"/>
      <scheme val="minor"/>
    </font>
    <font>
      <i/>
      <sz val="11"/>
      <color theme="1"/>
      <name val="Calibri"/>
      <family val="2"/>
      <scheme val="minor"/>
    </font>
    <font>
      <sz val="8"/>
      <name val="Calibri"/>
      <family val="2"/>
      <scheme val="minor"/>
    </font>
    <font>
      <sz val="9"/>
      <name val="Calibri"/>
      <family val="2"/>
    </font>
    <font>
      <b/>
      <sz val="10"/>
      <color rgb="FF000000"/>
      <name val="Calibri"/>
      <family val="2"/>
    </font>
    <font>
      <i/>
      <u/>
      <sz val="11"/>
      <color theme="1"/>
      <name val="Calibri"/>
      <family val="2"/>
      <scheme val="minor"/>
    </font>
  </fonts>
  <fills count="11">
    <fill>
      <patternFill patternType="none"/>
    </fill>
    <fill>
      <patternFill patternType="gray125"/>
    </fill>
    <fill>
      <patternFill patternType="solid">
        <fgColor rgb="FFDCE6F1"/>
        <bgColor indexed="64"/>
      </patternFill>
    </fill>
    <fill>
      <patternFill patternType="solid">
        <fgColor theme="0" tint="-0.499984740745262"/>
        <bgColor indexed="64"/>
      </patternFill>
    </fill>
    <fill>
      <patternFill patternType="solid">
        <fgColor rgb="FF002060"/>
        <bgColor indexed="64"/>
      </patternFill>
    </fill>
    <fill>
      <patternFill patternType="solid">
        <fgColor theme="4" tint="0.39997558519241921"/>
        <bgColor indexed="64"/>
      </patternFill>
    </fill>
    <fill>
      <patternFill patternType="solid">
        <fgColor theme="0" tint="-0.14999847407452621"/>
        <bgColor indexed="64"/>
      </patternFill>
    </fill>
    <fill>
      <patternFill patternType="solid">
        <fgColor theme="6" tint="0.79998168889431442"/>
        <bgColor indexed="64"/>
      </patternFill>
    </fill>
    <fill>
      <patternFill patternType="solid">
        <fgColor theme="0" tint="-0.14999847407452621"/>
        <bgColor rgb="FFF5F5F5"/>
      </patternFill>
    </fill>
    <fill>
      <patternFill patternType="solid">
        <fgColor theme="0"/>
        <bgColor indexed="64"/>
      </patternFill>
    </fill>
    <fill>
      <patternFill patternType="solid">
        <fgColor rgb="FFFFFF00"/>
        <bgColor indexed="64"/>
      </patternFill>
    </fill>
  </fills>
  <borders count="36">
    <border>
      <left/>
      <right/>
      <top/>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right style="medium">
        <color indexed="64"/>
      </right>
      <top/>
      <bottom style="medium">
        <color rgb="FFFFFFFF"/>
      </bottom>
      <diagonal/>
    </border>
    <border>
      <left style="medium">
        <color indexed="64"/>
      </left>
      <right style="medium">
        <color indexed="64"/>
      </right>
      <top style="medium">
        <color indexed="64"/>
      </top>
      <bottom style="medium">
        <color rgb="FFFFFFFF"/>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rgb="FFFFFFFF"/>
      </top>
      <bottom style="medium">
        <color indexed="64"/>
      </bottom>
      <diagonal/>
    </border>
    <border>
      <left style="medium">
        <color indexed="64"/>
      </left>
      <right style="medium">
        <color indexed="64"/>
      </right>
      <top style="medium">
        <color rgb="FFFFFFFF"/>
      </top>
      <bottom style="medium">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style="thin">
        <color indexed="64"/>
      </right>
      <top style="thin">
        <color theme="0" tint="-0.34998626667073579"/>
      </top>
      <bottom style="thin">
        <color theme="0" tint="-0.34998626667073579"/>
      </bottom>
      <diagonal/>
    </border>
    <border>
      <left style="thin">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top/>
      <bottom style="thin">
        <color theme="0" tint="-0.34998626667073579"/>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rgb="FFA6A6A6"/>
      </bottom>
      <diagonal/>
    </border>
  </borders>
  <cellStyleXfs count="3">
    <xf numFmtId="0" fontId="0" fillId="0" borderId="0"/>
    <xf numFmtId="9" fontId="1" fillId="0" borderId="0" applyFont="0" applyFill="0" applyBorder="0" applyAlignment="0" applyProtection="0"/>
    <xf numFmtId="44" fontId="1" fillId="0" borderId="0" applyFont="0" applyFill="0" applyBorder="0" applyAlignment="0" applyProtection="0"/>
  </cellStyleXfs>
  <cellXfs count="104">
    <xf numFmtId="0" fontId="0" fillId="0" borderId="0" xfId="0"/>
    <xf numFmtId="0" fontId="0" fillId="0" borderId="0" xfId="0" applyProtection="1">
      <protection locked="0"/>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9" fillId="0" borderId="17" xfId="0" applyFont="1" applyBorder="1" applyAlignment="1">
      <alignment vertical="center"/>
    </xf>
    <xf numFmtId="0" fontId="0" fillId="0" borderId="17" xfId="0" applyBorder="1"/>
    <xf numFmtId="0" fontId="11" fillId="0" borderId="0" xfId="0" applyFont="1" applyProtection="1">
      <protection locked="0"/>
    </xf>
    <xf numFmtId="0" fontId="10" fillId="6" borderId="19" xfId="0" applyFont="1" applyFill="1" applyBorder="1" applyAlignment="1">
      <alignment horizontal="center" vertical="center"/>
    </xf>
    <xf numFmtId="0" fontId="10" fillId="0" borderId="19" xfId="0" applyFont="1" applyBorder="1" applyAlignment="1" applyProtection="1">
      <alignment horizontal="center" vertical="center" wrapText="1"/>
      <protection locked="0"/>
    </xf>
    <xf numFmtId="0" fontId="9" fillId="0" borderId="17" xfId="0" applyFont="1" applyBorder="1" applyAlignment="1">
      <alignment vertical="center" wrapText="1"/>
    </xf>
    <xf numFmtId="0" fontId="15" fillId="8" borderId="28" xfId="0" applyFont="1" applyFill="1" applyBorder="1" applyAlignment="1">
      <alignment horizontal="center" vertical="center" wrapText="1" readingOrder="1"/>
    </xf>
    <xf numFmtId="0" fontId="15" fillId="8" borderId="29" xfId="0" applyFont="1" applyFill="1" applyBorder="1" applyAlignment="1">
      <alignment horizontal="center" vertical="center" wrapText="1" readingOrder="1"/>
    </xf>
    <xf numFmtId="0" fontId="15" fillId="8" borderId="30" xfId="0" applyFont="1" applyFill="1" applyBorder="1" applyAlignment="1">
      <alignment horizontal="center" vertical="center" wrapText="1" readingOrder="1"/>
    </xf>
    <xf numFmtId="0" fontId="16" fillId="0" borderId="22" xfId="0" applyFont="1" applyBorder="1" applyAlignment="1" applyProtection="1">
      <alignment vertical="top" wrapText="1"/>
      <protection locked="0"/>
    </xf>
    <xf numFmtId="0" fontId="16" fillId="0" borderId="26" xfId="0" applyFont="1" applyBorder="1" applyAlignment="1" applyProtection="1">
      <alignment vertical="top" wrapText="1"/>
      <protection locked="0"/>
    </xf>
    <xf numFmtId="165" fontId="16" fillId="0" borderId="26" xfId="0" applyNumberFormat="1" applyFont="1" applyBorder="1" applyAlignment="1" applyProtection="1">
      <alignment horizontal="center" vertical="center" wrapText="1" readingOrder="1"/>
      <protection locked="0"/>
    </xf>
    <xf numFmtId="166" fontId="16" fillId="0" borderId="26" xfId="0" applyNumberFormat="1" applyFont="1" applyBorder="1" applyAlignment="1" applyProtection="1">
      <alignment horizontal="center" vertical="center" wrapText="1" readingOrder="1"/>
      <protection locked="0"/>
    </xf>
    <xf numFmtId="165" fontId="16" fillId="0" borderId="26" xfId="0" applyNumberFormat="1" applyFont="1" applyBorder="1" applyAlignment="1" applyProtection="1">
      <alignment horizontal="center" vertical="center" wrapText="1"/>
      <protection locked="0"/>
    </xf>
    <xf numFmtId="10" fontId="16" fillId="7" borderId="26" xfId="1" applyNumberFormat="1" applyFont="1" applyFill="1" applyBorder="1" applyAlignment="1" applyProtection="1">
      <alignment horizontal="center" vertical="center" wrapText="1" readingOrder="1"/>
      <protection locked="0"/>
    </xf>
    <xf numFmtId="167" fontId="16" fillId="7" borderId="23" xfId="0" applyNumberFormat="1" applyFont="1" applyFill="1" applyBorder="1" applyAlignment="1" applyProtection="1">
      <alignment horizontal="center" vertical="center" wrapText="1" readingOrder="1"/>
      <protection locked="0"/>
    </xf>
    <xf numFmtId="0" fontId="9" fillId="0" borderId="17" xfId="0" applyFont="1" applyBorder="1" applyAlignment="1" applyProtection="1">
      <alignment vertical="center" wrapText="1"/>
      <protection locked="0"/>
    </xf>
    <xf numFmtId="0" fontId="3" fillId="9" borderId="1" xfId="0" applyFont="1" applyFill="1" applyBorder="1" applyAlignment="1">
      <alignment vertical="top" wrapText="1"/>
    </xf>
    <xf numFmtId="0" fontId="3" fillId="9" borderId="5" xfId="0" applyFont="1" applyFill="1" applyBorder="1" applyAlignment="1">
      <alignment vertical="top" wrapText="1"/>
    </xf>
    <xf numFmtId="0" fontId="3" fillId="9" borderId="9" xfId="0" applyFont="1" applyFill="1" applyBorder="1" applyAlignment="1">
      <alignment vertical="top" wrapText="1"/>
    </xf>
    <xf numFmtId="0" fontId="2" fillId="0" borderId="17" xfId="0" applyFont="1" applyBorder="1"/>
    <xf numFmtId="0" fontId="10" fillId="6" borderId="19" xfId="0" applyFont="1" applyFill="1" applyBorder="1" applyAlignment="1">
      <alignment horizontal="center" vertical="center" wrapText="1"/>
    </xf>
    <xf numFmtId="0" fontId="21" fillId="0" borderId="0" xfId="0" applyFont="1" applyAlignment="1" applyProtection="1">
      <alignment horizontal="left" vertical="center" wrapText="1"/>
      <protection locked="0"/>
    </xf>
    <xf numFmtId="164" fontId="6" fillId="0" borderId="12" xfId="0" applyNumberFormat="1" applyFont="1" applyBorder="1" applyAlignment="1">
      <alignment horizontal="center" vertical="center" wrapText="1"/>
    </xf>
    <xf numFmtId="0" fontId="6" fillId="0" borderId="13" xfId="0" applyFont="1" applyBorder="1" applyAlignment="1">
      <alignment horizontal="center" vertical="center" wrapText="1"/>
    </xf>
    <xf numFmtId="0" fontId="2" fillId="0" borderId="20" xfId="0" applyFont="1" applyBorder="1" applyAlignment="1">
      <alignment vertical="top"/>
    </xf>
    <xf numFmtId="4" fontId="0" fillId="0" borderId="20" xfId="0" applyNumberFormat="1" applyBorder="1" applyAlignment="1">
      <alignment vertical="top" wrapText="1"/>
    </xf>
    <xf numFmtId="0" fontId="23" fillId="0" borderId="22" xfId="0" applyFont="1" applyBorder="1" applyAlignment="1" applyProtection="1">
      <alignment vertical="top" wrapText="1"/>
      <protection locked="0"/>
    </xf>
    <xf numFmtId="0" fontId="23" fillId="0" borderId="26" xfId="0" applyFont="1" applyBorder="1" applyAlignment="1" applyProtection="1">
      <alignment vertical="top" wrapText="1"/>
      <protection locked="0"/>
    </xf>
    <xf numFmtId="165" fontId="23" fillId="0" borderId="26" xfId="0" applyNumberFormat="1" applyFont="1" applyBorder="1" applyAlignment="1" applyProtection="1">
      <alignment horizontal="center" vertical="center" wrapText="1" readingOrder="1"/>
      <protection locked="0"/>
    </xf>
    <xf numFmtId="166" fontId="23" fillId="0" borderId="26" xfId="0" applyNumberFormat="1" applyFont="1" applyBorder="1" applyAlignment="1" applyProtection="1">
      <alignment horizontal="center" vertical="center" wrapText="1" readingOrder="1"/>
      <protection locked="0"/>
    </xf>
    <xf numFmtId="165" fontId="23" fillId="0" borderId="26" xfId="0" applyNumberFormat="1" applyFont="1" applyBorder="1" applyAlignment="1" applyProtection="1">
      <alignment horizontal="center" vertical="center" wrapText="1"/>
      <protection locked="0"/>
    </xf>
    <xf numFmtId="10" fontId="23" fillId="7" borderId="26" xfId="1" applyNumberFormat="1" applyFont="1" applyFill="1" applyBorder="1" applyAlignment="1" applyProtection="1">
      <alignment horizontal="center" vertical="center" wrapText="1" readingOrder="1"/>
      <protection locked="0"/>
    </xf>
    <xf numFmtId="167" fontId="23" fillId="7" borderId="23" xfId="0" applyNumberFormat="1" applyFont="1" applyFill="1" applyBorder="1" applyAlignment="1" applyProtection="1">
      <alignment horizontal="center" vertical="center" wrapText="1" readingOrder="1"/>
      <protection locked="0"/>
    </xf>
    <xf numFmtId="166" fontId="23" fillId="10" borderId="26" xfId="0" applyNumberFormat="1" applyFont="1" applyFill="1" applyBorder="1" applyAlignment="1" applyProtection="1">
      <alignment horizontal="center" vertical="center" wrapText="1" readingOrder="1"/>
      <protection locked="0"/>
    </xf>
    <xf numFmtId="10" fontId="23" fillId="0" borderId="0" xfId="1" applyNumberFormat="1" applyFont="1" applyFill="1" applyAlignment="1" applyProtection="1">
      <alignment horizontal="center" vertical="center" wrapText="1" readingOrder="1"/>
      <protection locked="0"/>
    </xf>
    <xf numFmtId="0" fontId="24" fillId="8" borderId="35" xfId="0" applyFont="1" applyFill="1" applyBorder="1" applyAlignment="1">
      <alignment horizontal="center" vertical="center" wrapText="1" readingOrder="1"/>
    </xf>
    <xf numFmtId="0" fontId="10" fillId="6" borderId="20" xfId="0" applyFont="1" applyFill="1" applyBorder="1" applyAlignment="1">
      <alignment horizontal="center" vertical="center" wrapText="1"/>
    </xf>
    <xf numFmtId="0" fontId="7" fillId="4" borderId="17" xfId="0" applyFont="1" applyFill="1" applyBorder="1" applyAlignment="1">
      <alignment horizontal="left" vertical="center"/>
    </xf>
    <xf numFmtId="0" fontId="7" fillId="4" borderId="0" xfId="0" applyFont="1" applyFill="1" applyAlignment="1">
      <alignment horizontal="left" vertical="center"/>
    </xf>
    <xf numFmtId="0" fontId="7" fillId="4" borderId="18" xfId="0" applyFont="1" applyFill="1" applyBorder="1" applyAlignment="1">
      <alignment horizontal="left" vertical="center"/>
    </xf>
    <xf numFmtId="0" fontId="8" fillId="5" borderId="17" xfId="0" applyFont="1" applyFill="1" applyBorder="1" applyAlignment="1">
      <alignment horizontal="left" vertical="center" wrapText="1"/>
    </xf>
    <xf numFmtId="0" fontId="8" fillId="5" borderId="0" xfId="0" applyFont="1" applyFill="1" applyAlignment="1">
      <alignment horizontal="left" vertical="center" wrapText="1"/>
    </xf>
    <xf numFmtId="0" fontId="8" fillId="5" borderId="18" xfId="0" applyFont="1" applyFill="1" applyBorder="1" applyAlignment="1">
      <alignment horizontal="left" vertical="center" wrapText="1"/>
    </xf>
    <xf numFmtId="0" fontId="21" fillId="0" borderId="31" xfId="0" applyFont="1" applyBorder="1" applyAlignment="1" applyProtection="1">
      <alignment horizontal="left" vertical="center" wrapText="1"/>
      <protection locked="0"/>
    </xf>
    <xf numFmtId="0" fontId="21" fillId="0" borderId="32" xfId="0" applyFont="1" applyBorder="1" applyAlignment="1" applyProtection="1">
      <alignment horizontal="left" vertical="center" wrapText="1"/>
      <protection locked="0"/>
    </xf>
    <xf numFmtId="0" fontId="21" fillId="0" borderId="33" xfId="0" applyFont="1" applyBorder="1" applyAlignment="1" applyProtection="1">
      <alignment horizontal="left" vertical="center" wrapText="1"/>
      <protection locked="0"/>
    </xf>
    <xf numFmtId="0" fontId="18"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21" fillId="0" borderId="18" xfId="0" applyFont="1" applyBorder="1" applyAlignment="1" applyProtection="1">
      <alignment horizontal="left" vertical="center" wrapText="1"/>
      <protection locked="0"/>
    </xf>
    <xf numFmtId="0" fontId="8" fillId="5" borderId="17" xfId="0" applyFont="1" applyFill="1" applyBorder="1" applyAlignment="1">
      <alignment horizontal="left" vertical="center"/>
    </xf>
    <xf numFmtId="0" fontId="8" fillId="5" borderId="0" xfId="0" applyFont="1" applyFill="1" applyAlignment="1">
      <alignment horizontal="left" vertical="center"/>
    </xf>
    <xf numFmtId="0" fontId="8" fillId="5" borderId="18" xfId="0" applyFont="1" applyFill="1" applyBorder="1" applyAlignment="1">
      <alignment horizontal="left" vertical="center"/>
    </xf>
    <xf numFmtId="0" fontId="13" fillId="6" borderId="21" xfId="0" applyFont="1" applyFill="1" applyBorder="1" applyAlignment="1">
      <alignment horizontal="center" vertical="center" wrapText="1" readingOrder="1"/>
    </xf>
    <xf numFmtId="0" fontId="13" fillId="6" borderId="22" xfId="0" applyFont="1" applyFill="1" applyBorder="1" applyAlignment="1">
      <alignment horizontal="center" vertical="center" wrapText="1" readingOrder="1"/>
    </xf>
    <xf numFmtId="0" fontId="13" fillId="6" borderId="23" xfId="0" applyFont="1" applyFill="1" applyBorder="1" applyAlignment="1">
      <alignment horizontal="center" vertical="center" wrapText="1" readingOrder="1"/>
    </xf>
    <xf numFmtId="0" fontId="13" fillId="6" borderId="24" xfId="0" applyFont="1" applyFill="1" applyBorder="1" applyAlignment="1">
      <alignment horizontal="center" vertical="center" wrapText="1" readingOrder="1"/>
    </xf>
    <xf numFmtId="0" fontId="13" fillId="6" borderId="34" xfId="0" applyFont="1" applyFill="1" applyBorder="1" applyAlignment="1">
      <alignment horizontal="center" vertical="center" wrapText="1" readingOrder="1"/>
    </xf>
    <xf numFmtId="44" fontId="11" fillId="0" borderId="25" xfId="2" applyFont="1" applyFill="1" applyBorder="1" applyAlignment="1" applyProtection="1">
      <alignment horizontal="center" vertical="center" wrapText="1" readingOrder="1"/>
      <protection locked="0"/>
    </xf>
    <xf numFmtId="44" fontId="11" fillId="0" borderId="26" xfId="2" applyFont="1" applyFill="1" applyBorder="1" applyAlignment="1" applyProtection="1">
      <alignment horizontal="center" vertical="center" wrapText="1" readingOrder="1"/>
      <protection locked="0"/>
    </xf>
    <xf numFmtId="10" fontId="11" fillId="7" borderId="26" xfId="1" applyNumberFormat="1" applyFont="1" applyFill="1" applyBorder="1" applyAlignment="1" applyProtection="1">
      <alignment horizontal="center" vertical="center" wrapText="1" readingOrder="1"/>
    </xf>
    <xf numFmtId="10" fontId="11" fillId="7" borderId="27" xfId="1" applyNumberFormat="1" applyFont="1" applyFill="1" applyBorder="1" applyAlignment="1" applyProtection="1">
      <alignment horizontal="center" vertical="center" wrapText="1" readingOrder="1"/>
    </xf>
    <xf numFmtId="0" fontId="14" fillId="8" borderId="26" xfId="0" applyFont="1" applyFill="1" applyBorder="1" applyAlignment="1">
      <alignment horizontal="center" vertical="center" wrapText="1" readingOrder="1"/>
    </xf>
    <xf numFmtId="0" fontId="11" fillId="6" borderId="26" xfId="0" applyFont="1" applyFill="1" applyBorder="1" applyAlignment="1">
      <alignment vertical="top" wrapText="1"/>
    </xf>
    <xf numFmtId="0" fontId="11" fillId="6" borderId="27" xfId="0" applyFont="1" applyFill="1" applyBorder="1" applyAlignment="1">
      <alignment vertical="top" wrapText="1"/>
    </xf>
    <xf numFmtId="44" fontId="11" fillId="0" borderId="23" xfId="2" applyFont="1" applyFill="1" applyBorder="1" applyAlignment="1" applyProtection="1">
      <alignment horizontal="center" vertical="center" wrapText="1" readingOrder="1"/>
      <protection locked="0"/>
    </xf>
    <xf numFmtId="44" fontId="11" fillId="0" borderId="34" xfId="2" applyFont="1" applyFill="1" applyBorder="1" applyAlignment="1" applyProtection="1">
      <alignment horizontal="center" vertical="center" wrapText="1" readingOrder="1"/>
      <protection locked="0"/>
    </xf>
    <xf numFmtId="44" fontId="11" fillId="0" borderId="22" xfId="2" applyFont="1" applyFill="1" applyBorder="1" applyAlignment="1" applyProtection="1">
      <alignment horizontal="center" vertical="center" wrapText="1" readingOrder="1"/>
      <protection locked="0"/>
    </xf>
    <xf numFmtId="0" fontId="0" fillId="3" borderId="17" xfId="0" applyFill="1" applyBorder="1" applyAlignment="1">
      <alignment horizontal="center"/>
    </xf>
    <xf numFmtId="0" fontId="0" fillId="3" borderId="0" xfId="0" applyFill="1" applyAlignment="1">
      <alignment horizontal="center"/>
    </xf>
    <xf numFmtId="0" fontId="0" fillId="3" borderId="18" xfId="0" applyFill="1" applyBorder="1" applyAlignment="1">
      <alignment horizont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0" xfId="0" applyFont="1" applyFill="1" applyAlignment="1">
      <alignment horizontal="center" vertical="center" wrapText="1"/>
    </xf>
    <xf numFmtId="0" fontId="5" fillId="2" borderId="6" xfId="0" applyFont="1" applyFill="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0" fillId="0" borderId="14" xfId="0" applyBorder="1" applyAlignment="1">
      <alignment horizontal="center"/>
    </xf>
    <xf numFmtId="0" fontId="0" fillId="0" borderId="15" xfId="0" applyBorder="1" applyAlignment="1">
      <alignment horizontal="center"/>
    </xf>
    <xf numFmtId="0" fontId="0" fillId="0" borderId="0" xfId="0" applyAlignment="1">
      <alignment horizontal="center"/>
    </xf>
    <xf numFmtId="0" fontId="0" fillId="0" borderId="16" xfId="0" applyBorder="1" applyAlignment="1">
      <alignment horizontal="center"/>
    </xf>
    <xf numFmtId="49" fontId="20" fillId="0" borderId="20" xfId="0" quotePrefix="1" applyNumberFormat="1" applyFont="1" applyBorder="1" applyAlignment="1" applyProtection="1">
      <alignment horizontal="left" vertical="center" wrapText="1"/>
      <protection locked="0"/>
    </xf>
    <xf numFmtId="0" fontId="21" fillId="0" borderId="20" xfId="0" applyFont="1" applyBorder="1" applyAlignment="1" applyProtection="1">
      <alignment horizontal="left" vertical="center" wrapText="1"/>
      <protection locked="0"/>
    </xf>
    <xf numFmtId="0" fontId="13" fillId="0" borderId="0" xfId="0" applyFont="1" applyAlignment="1" applyProtection="1">
      <alignment horizontal="center"/>
      <protection locked="0"/>
    </xf>
    <xf numFmtId="0" fontId="11" fillId="0" borderId="10" xfId="0" applyFont="1" applyBorder="1" applyAlignment="1" applyProtection="1">
      <alignment horizontal="center"/>
      <protection locked="0"/>
    </xf>
    <xf numFmtId="44" fontId="21" fillId="0" borderId="0" xfId="0" applyNumberFormat="1" applyFont="1" applyAlignment="1" applyProtection="1">
      <alignment vertical="center" wrapText="1"/>
      <protection locked="0"/>
    </xf>
    <xf numFmtId="0" fontId="21" fillId="0" borderId="0" xfId="0" applyFont="1" applyAlignment="1" applyProtection="1">
      <alignment vertical="center" wrapText="1"/>
      <protection locked="0"/>
    </xf>
    <xf numFmtId="0" fontId="21" fillId="0" borderId="18" xfId="0" applyFont="1" applyBorder="1" applyAlignment="1" applyProtection="1">
      <alignment vertical="center" wrapText="1"/>
      <protection locked="0"/>
    </xf>
    <xf numFmtId="0" fontId="21" fillId="0" borderId="0" xfId="0" applyFont="1" applyAlignment="1" applyProtection="1">
      <alignment vertical="top" wrapText="1"/>
      <protection locked="0"/>
    </xf>
    <xf numFmtId="0" fontId="21" fillId="0" borderId="18" xfId="0" applyFont="1" applyBorder="1" applyAlignment="1" applyProtection="1">
      <alignment vertical="top" wrapText="1"/>
      <protection locked="0"/>
    </xf>
    <xf numFmtId="0" fontId="25" fillId="0" borderId="0" xfId="0" applyFont="1" applyAlignment="1" applyProtection="1">
      <alignment horizontal="left" vertical="center" wrapText="1"/>
      <protection locked="0"/>
    </xf>
    <xf numFmtId="0" fontId="25" fillId="0" borderId="18" xfId="0" applyFont="1" applyBorder="1" applyAlignment="1" applyProtection="1">
      <alignment horizontal="left" vertical="center" wrapText="1"/>
      <protection locked="0"/>
    </xf>
    <xf numFmtId="0" fontId="21" fillId="0" borderId="0" xfId="0" applyFont="1" applyAlignment="1" applyProtection="1">
      <alignment horizontal="left" vertical="top" wrapText="1"/>
      <protection locked="0"/>
    </xf>
    <xf numFmtId="0" fontId="21" fillId="0" borderId="18" xfId="0" applyFont="1" applyBorder="1" applyAlignment="1" applyProtection="1">
      <alignment horizontal="left" vertical="top" wrapText="1"/>
      <protection locked="0"/>
    </xf>
    <xf numFmtId="0" fontId="21" fillId="0" borderId="0" xfId="0" applyFont="1" applyAlignment="1" applyProtection="1">
      <alignment horizontal="justify" vertical="top" wrapText="1"/>
      <protection locked="0"/>
    </xf>
    <xf numFmtId="0" fontId="21" fillId="0" borderId="18" xfId="0" applyFont="1" applyBorder="1" applyAlignment="1" applyProtection="1">
      <alignment horizontal="justify" vertical="top" wrapText="1"/>
      <protection locked="0"/>
    </xf>
    <xf numFmtId="0" fontId="13" fillId="0" borderId="15" xfId="0" applyFont="1" applyBorder="1" applyAlignment="1" applyProtection="1">
      <alignment horizontal="center"/>
      <protection locked="0"/>
    </xf>
  </cellXfs>
  <cellStyles count="3">
    <cellStyle name="Moneda" xfId="2" builtinId="4"/>
    <cellStyle name="Normal" xfId="0" builtinId="0"/>
    <cellStyle name="Porcentaje" xfId="1" builtinId="5"/>
  </cellStyles>
  <dxfs count="48">
    <dxf>
      <font>
        <color rgb="FF9C0006"/>
      </font>
      <fill>
        <patternFill>
          <bgColor rgb="FFFFC7CE"/>
        </patternFill>
      </fill>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4" formatCode="0.00%"/>
      <fill>
        <patternFill patternType="none">
          <fgColor rgb="FF000000"/>
          <bgColor rgb="FFFFFFFF"/>
        </patternFill>
      </fill>
      <alignment horizontal="center" vertical="center" textRotation="0" wrapText="1" indent="0" justifyLastLine="0" shrinkToFit="0" readingOrder="1"/>
      <protection locked="0"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auto="1"/>
        </patternFill>
      </fill>
      <alignment horizontal="center" vertical="center"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auto="1"/>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000000"/>
        </left>
        <right style="thin">
          <color rgb="FF000000"/>
        </right>
        <top style="thin">
          <color rgb="FFA6A6A6"/>
        </top>
        <bottom style="thin">
          <color rgb="FFA6A6A6"/>
        </bottom>
      </border>
    </dxf>
    <dxf>
      <font>
        <b val="0"/>
        <i val="0"/>
        <strike val="0"/>
        <condense val="0"/>
        <extend val="0"/>
        <outline val="0"/>
        <shadow val="0"/>
        <u val="none"/>
        <vertAlign val="baseline"/>
        <sz val="9"/>
        <color auto="1"/>
        <name val="Calibri"/>
        <scheme val="none"/>
      </font>
      <numFmt numFmtId="0" formatCode="General"/>
      <fill>
        <patternFill patternType="none">
          <fgColor rgb="FF000000"/>
          <bgColor rgb="FFFFFFFF"/>
        </patternFill>
      </fill>
      <alignment horizontal="center" vertical="center" textRotation="0" wrapText="1" indent="0" justifyLastLine="0" shrinkToFit="0" readingOrder="1"/>
      <protection locked="0" hidden="0"/>
    </dxf>
    <dxf>
      <border outline="0">
        <bottom style="thin">
          <color rgb="FFA6A6A6"/>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auto="1"/>
        <name val="Calibri"/>
        <scheme val="none"/>
      </font>
      <numFmt numFmtId="167" formatCode="[$-10409]0.00%"/>
      <fill>
        <patternFill patternType="solid">
          <fgColor indexed="64"/>
          <bgColor theme="6" tint="0.79998168889431442"/>
        </patternFill>
      </fill>
      <alignment horizontal="center" vertical="center" textRotation="0" wrapText="1" indent="0" justifyLastLine="0" shrinkToFit="0" readingOrder="1"/>
      <border diagonalUp="0" diagonalDown="0" outline="0">
        <left style="thin">
          <color theme="0" tint="-0.34998626667073579"/>
        </left>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14" formatCode="0.00%"/>
      <fill>
        <patternFill patternType="solid">
          <fgColor indexed="64"/>
          <bgColor theme="6" tint="0.79998168889431442"/>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6" formatCode="[$-10409]#,##0.00;\-#,##0.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165" formatCode="[$-10409]#,##0;\-#,##0"/>
      <fill>
        <patternFill patternType="none">
          <fgColor indexed="64"/>
          <bgColor indexed="65"/>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general" vertical="top" textRotation="0" wrapText="1" indent="0" justifyLastLine="0" shrinkToFit="0" readingOrder="0"/>
      <border diagonalUp="0" diagonalDown="0" outline="0">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indexed="64"/>
        </left>
        <right style="thin">
          <color indexed="64"/>
        </right>
        <top style="thin">
          <color theme="0" tint="-0.34998626667073579"/>
        </top>
        <bottom style="thin">
          <color theme="0" tint="-0.34998626667073579"/>
        </bottom>
      </border>
    </dxf>
    <dxf>
      <font>
        <b val="0"/>
        <i val="0"/>
        <strike val="0"/>
        <condense val="0"/>
        <extend val="0"/>
        <outline val="0"/>
        <shadow val="0"/>
        <u val="none"/>
        <vertAlign val="baseline"/>
        <sz val="9"/>
        <color auto="1"/>
        <name val="Calibri"/>
        <scheme val="none"/>
      </font>
      <numFmt numFmtId="0" formatCode="General"/>
      <fill>
        <patternFill patternType="none">
          <fgColor indexed="64"/>
          <bgColor indexed="65"/>
        </patternFill>
      </fill>
      <alignment horizontal="center" vertical="center" textRotation="0" wrapText="1" indent="0" justifyLastLine="0" shrinkToFit="0" readingOrder="1"/>
      <protection locked="0" hidden="0"/>
    </dxf>
    <dxf>
      <border outline="0">
        <bottom style="thin">
          <color theme="0" tint="-0.34998626667073579"/>
        </bottom>
      </border>
    </dxf>
    <dxf>
      <font>
        <b/>
        <i val="0"/>
        <strike val="0"/>
        <condense val="0"/>
        <extend val="0"/>
        <outline val="0"/>
        <shadow val="0"/>
        <u val="none"/>
        <vertAlign val="baseline"/>
        <sz val="10"/>
        <color rgb="FF000000"/>
        <name val="Calibri"/>
        <scheme val="none"/>
      </font>
      <numFmt numFmtId="0" formatCode="General"/>
      <fill>
        <patternFill patternType="solid">
          <fgColor rgb="FFF5F5F5"/>
          <bgColor theme="0" tint="-0.14999847407452621"/>
        </patternFill>
      </fill>
      <alignment horizontal="center" vertical="center" textRotation="0" wrapText="1" indent="0" justifyLastLine="0" shrinkToFit="0" readingOrder="1"/>
      <border diagonalUp="0" diagonalDown="0">
        <left style="thin">
          <color theme="0" tint="-0.34998626667073579"/>
        </left>
        <right style="thin">
          <color theme="0" tint="-0.34998626667073579"/>
        </right>
        <top/>
        <bottom/>
      </border>
      <protection locked="1" hidden="0"/>
    </dxf>
  </dxfs>
  <tableStyles count="1" defaultTableStyle="TableStyleMedium2" defaultPivotStyle="PivotStyleLight16">
    <tableStyle name="Estilo de tabla 1" pivot="0" count="0" xr9:uid="{00000000-0011-0000-FFFF-FFFF0000000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3" name="Imagen 2">
          <a:extLst>
            <a:ext uri="{FF2B5EF4-FFF2-40B4-BE49-F238E27FC236}">
              <a16:creationId xmlns:a16="http://schemas.microsoft.com/office/drawing/2014/main" id="{C98A8C8D-83DC-49CF-993B-AE19E4BF8865}"/>
            </a:ext>
          </a:extLst>
        </xdr:cNvPr>
        <xdr:cNvPicPr>
          <a:picLocks noChangeAspect="1"/>
        </xdr:cNvPicPr>
      </xdr:nvPicPr>
      <xdr:blipFill>
        <a:blip xmlns:r="http://schemas.openxmlformats.org/officeDocument/2006/relationships" r:embed="rId1"/>
        <a:stretch>
          <a:fillRect/>
        </a:stretch>
      </xdr:blipFill>
      <xdr:spPr>
        <a:xfrm>
          <a:off x="99061" y="28575"/>
          <a:ext cx="1322070" cy="752896"/>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74D586A0-DF10-49FB-9BF9-50A3219E96F8}"/>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0</xdr:col>
      <xdr:colOff>99061</xdr:colOff>
      <xdr:row>0</xdr:row>
      <xdr:rowOff>28575</xdr:rowOff>
    </xdr:from>
    <xdr:ext cx="1322070" cy="752896"/>
    <xdr:pic>
      <xdr:nvPicPr>
        <xdr:cNvPr id="2" name="Imagen 1">
          <a:extLst>
            <a:ext uri="{FF2B5EF4-FFF2-40B4-BE49-F238E27FC236}">
              <a16:creationId xmlns:a16="http://schemas.microsoft.com/office/drawing/2014/main" id="{06D68FCA-E9F0-4EA6-9A57-9971FA901EF9}"/>
            </a:ext>
          </a:extLst>
        </xdr:cNvPr>
        <xdr:cNvPicPr>
          <a:picLocks noChangeAspect="1"/>
        </xdr:cNvPicPr>
      </xdr:nvPicPr>
      <xdr:blipFill>
        <a:blip xmlns:r="http://schemas.openxmlformats.org/officeDocument/2006/relationships" r:embed="rId1"/>
        <a:stretch>
          <a:fillRect/>
        </a:stretch>
      </xdr:blipFill>
      <xdr:spPr>
        <a:xfrm>
          <a:off x="102236" y="25400"/>
          <a:ext cx="1322070" cy="752896"/>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igeigob-my.sharepoint.com/Users/nespaillat/Downloads/DEG-FORE013-Formulario-Informe-de-Evaluacion-Trimestral-de-Metas-Fisicas_28-marzo-2019%2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ulario"/>
      <sheetName val="Historial de Cambios"/>
      <sheetName val="Validacion datos"/>
    </sheetNames>
    <sheetDataSet>
      <sheetData sheetId="0"/>
      <sheetData sheetId="1"/>
      <sheetData sheetId="2">
        <row r="2">
          <cell r="A2">
            <v>1</v>
          </cell>
          <cell r="B2" t="str">
            <v>DESARROLLO INSTITUCIONAL</v>
          </cell>
        </row>
        <row r="3">
          <cell r="A3">
            <v>2</v>
          </cell>
          <cell r="B3" t="str">
            <v>DESARROLLO SOCIAL</v>
          </cell>
        </row>
        <row r="4">
          <cell r="A4">
            <v>3</v>
          </cell>
          <cell r="B4" t="str">
            <v>DESARROLLO PRODUCTIVO</v>
          </cell>
        </row>
        <row r="5">
          <cell r="A5">
            <v>4</v>
          </cell>
          <cell r="B5" t="str">
            <v>DESARROLLO SOSTENIBLE</v>
          </cell>
        </row>
        <row r="8">
          <cell r="A8">
            <v>1.1000000000000001</v>
          </cell>
          <cell r="B8" t="str">
            <v>Administración pública transparente, eficiente y orientada</v>
          </cell>
          <cell r="D8" t="str">
            <v>1.1.1</v>
          </cell>
          <cell r="E8" t="str">
            <v>Estructurar una administración pública eficiente que actúe con honestidad, transparencia y rendición de cuentas y se oriente a la obtención de resultados en beneficio de la sociedad y del desarrollo nacional y local</v>
          </cell>
        </row>
        <row r="9">
          <cell r="A9">
            <v>1.2</v>
          </cell>
          <cell r="B9" t="str">
            <v>Imperio de la ley y seguridad ciudadana</v>
          </cell>
          <cell r="D9" t="str">
            <v>1.1.2</v>
          </cell>
          <cell r="E9" t="str">
            <v>Impulsar el desarrollo local, provincial y regional, mediante el fortalecmimiento de las capacidades de planificación y gestión a los municipios, la participación de los actores sociales y la coordinación con otras instancias del Estado, a fin de potenciar los recursos locales y aprovechar las oportunidades de los mercados globales</v>
          </cell>
        </row>
        <row r="10">
          <cell r="A10">
            <v>1.3</v>
          </cell>
          <cell r="B10" t="str">
            <v>Democracia participativa y ciudadanía responsable</v>
          </cell>
          <cell r="D10" t="str">
            <v>1.2.1</v>
          </cell>
          <cell r="E10" t="str">
            <v>Fortalecer el respeto a la ley y sancionar su incumplimiento a través de un sistema de administración de justicia accesible a toda la población, eficiente en el despacho judicial y ágil en los procesos judiciales</v>
          </cell>
        </row>
        <row r="11">
          <cell r="A11">
            <v>1.4</v>
          </cell>
          <cell r="B11" t="str">
            <v>Seguridad y convivencia pacífica</v>
          </cell>
          <cell r="D11" t="str">
            <v>1.2.2</v>
          </cell>
          <cell r="E11" t="str">
            <v>Construir un clima de seguridad ciudadana basado en el combate a las múltiples causas que originan la delincuencia, la violencia en la convivencia social y el crimen organizado, mediante la articulación eficiente de las políticas de prevención, persecución y sanción</v>
          </cell>
        </row>
        <row r="12">
          <cell r="A12">
            <v>2.1</v>
          </cell>
          <cell r="B12" t="str">
            <v>Educación de calidad para todos y todas</v>
          </cell>
          <cell r="D12" t="str">
            <v>1.3.1</v>
          </cell>
          <cell r="E12" t="str">
            <v>Promover la calidad de la democracia, sus principios, instituciones y procedimientos, facilitando la participación institucional y organizada de la población y el ejercicio responsable de los derechos y deberes ciudadanos</v>
          </cell>
        </row>
        <row r="13">
          <cell r="A13">
            <v>2.2000000000000002</v>
          </cell>
          <cell r="B13" t="str">
            <v>Salud y seguridad social integral</v>
          </cell>
          <cell r="D13" t="str">
            <v>1.3.2</v>
          </cell>
          <cell r="E13" t="str">
            <v>Promover la consolidación del sistema electoral y de partidos políticos para garantizar la actuación responsable, democrática y transparente de los actores e instituciones del sistema político</v>
          </cell>
        </row>
        <row r="14">
          <cell r="A14">
            <v>2.2999999999999998</v>
          </cell>
          <cell r="B14" t="str">
            <v>Igualdad de derechos y oportunidades</v>
          </cell>
          <cell r="D14" t="str">
            <v>1.3.3</v>
          </cell>
          <cell r="E14" t="str">
            <v>Fortalecer las capacidades de control y fiscalización del Congreso Nacional para proteger los recursos públicos y asegurar su uso eficiente, eficaz y transparente</v>
          </cell>
        </row>
        <row r="15">
          <cell r="A15">
            <v>2.4</v>
          </cell>
          <cell r="B15" t="str">
            <v>Cohesión territorial</v>
          </cell>
          <cell r="D15" t="str">
            <v>1.4.1</v>
          </cell>
          <cell r="E15" t="str">
            <v>Garantizar la defensa de los intereses nacionales en los espacios terrestre, marítimo y aéreo</v>
          </cell>
        </row>
        <row r="16">
          <cell r="A16">
            <v>2.5</v>
          </cell>
          <cell r="B16" t="str">
            <v>Vivienda digna en entornos saludables</v>
          </cell>
          <cell r="D16" t="str">
            <v>1.4.2</v>
          </cell>
          <cell r="E16" t="str">
            <v>Consolidar las relaciones internacionales como instrumento de la promoción del desarrollo nacional, la convivencia pacífica, el desarrollo global, regional e insular sostenible y un orden internacional justo, en consonancia con los principios democráticos y el derecho internacional</v>
          </cell>
        </row>
        <row r="17">
          <cell r="A17">
            <v>2.6</v>
          </cell>
          <cell r="B17" t="str">
            <v>Cultura e identidad nacional en un mundo global</v>
          </cell>
          <cell r="D17" t="str">
            <v>2.1.1</v>
          </cell>
          <cell r="E17" t="str">
            <v>Implantar y garantizar un sistema educativo nacional de calidad</v>
          </cell>
        </row>
        <row r="18">
          <cell r="A18">
            <v>2.7</v>
          </cell>
          <cell r="B18" t="str">
            <v>Deportes y recreación física para el desarrollo humano</v>
          </cell>
          <cell r="D18" t="str">
            <v>2.1.2</v>
          </cell>
          <cell r="E18" t="str">
            <v>Universalizar la educación desde el nivel inicial hasta completar el nivel medio</v>
          </cell>
        </row>
        <row r="19">
          <cell r="A19">
            <v>3.1</v>
          </cell>
          <cell r="B19" t="str">
            <v>Economía articulada, innovadora y ambientalmente sostenible, con una estructura productiva que genera crecimiento alto y sostenido, con trabajo digno, que se inserta de forma competitiva en la economía global</v>
          </cell>
          <cell r="D19" t="str">
            <v>2.2.1</v>
          </cell>
          <cell r="E19" t="str">
            <v>Garantizar el derecho de la población al acceso a un modelo de atención integral, con calidad y calidez, que privilegie la promoción de la salud y la prevención de la enfermedad, mediante la consolidación del Sistema Nacional de Salud</v>
          </cell>
        </row>
        <row r="20">
          <cell r="A20">
            <v>3.2</v>
          </cell>
          <cell r="B20" t="str">
            <v>Energía confiable y ambientalmente sostenible</v>
          </cell>
          <cell r="D20" t="str">
            <v>2.2.2</v>
          </cell>
          <cell r="E20" t="str">
            <v>Universalizar el aseguramiento en salud para garantizar el acceso a servicios de salud y reducir el gasto de bolsillo</v>
          </cell>
        </row>
        <row r="21">
          <cell r="A21">
            <v>3.3</v>
          </cell>
          <cell r="B21" t="str">
            <v>Competitividad e innovavión en un ambiente favorable a la cooperación y la responsabilidad social</v>
          </cell>
          <cell r="D21" t="str">
            <v>2.2.3</v>
          </cell>
          <cell r="E21" t="str">
            <v>Garantizar un sistema universal, único y sostenible de Seguridad Social frente a los riesgos de vejez, discapacidad y sobrevivencia, integrando y transparentando los regímenes segmentados existentes, en conformidad con la ley 87-00</v>
          </cell>
        </row>
        <row r="22">
          <cell r="A22">
            <v>3.4</v>
          </cell>
          <cell r="B22" t="str">
            <v>Empleos suficientes y dignos</v>
          </cell>
          <cell r="D22" t="str">
            <v>2.3.1</v>
          </cell>
          <cell r="E22" t="str">
            <v>Construir una cultura de igualdad y equidad entre hombres y mujeres</v>
          </cell>
        </row>
        <row r="23">
          <cell r="A23">
            <v>3.5</v>
          </cell>
          <cell r="B23" t="str">
            <v>Estructura productiva sectorial y territorialmente adecuada, integrada competitivamente a la economía global y que aprovecha las oportunidades del mercado local.</v>
          </cell>
          <cell r="D23" t="str">
            <v>2.3.2</v>
          </cell>
          <cell r="E23" t="str">
            <v>Elevar el capital humano y social y las oportunidades enconómicas para la población en condiciones de pobreza, a fin de elvar su empleabilidad, capacidad de generación de ingresos y mejoría de las condiciones de vida.</v>
          </cell>
        </row>
        <row r="24">
          <cell r="A24">
            <v>4.0999999999999996</v>
          </cell>
          <cell r="B24" t="str">
            <v>Manejo sostenible del medio ambiente</v>
          </cell>
          <cell r="D24" t="str">
            <v>2.3.3</v>
          </cell>
          <cell r="E24" t="str">
            <v>Disminuir la pobreza mediante un efectivo y eficiente sistema de protección social, que tome en cuenta las necesidades y vulnerabilidades a lo largo del ciclo de vida</v>
          </cell>
        </row>
        <row r="25">
          <cell r="A25">
            <v>4.2</v>
          </cell>
          <cell r="B25" t="str">
            <v>Eficaz gestión de riesgos para minimizar pérdidas humanas, económicas y ambientales.</v>
          </cell>
          <cell r="D25" t="str">
            <v>2.3.4</v>
          </cell>
          <cell r="E25" t="str">
            <v>Proteger a los niños, niñas, adolescentes y jóvenes desde la primera infancia para propiciar su desarrollo integral e inclusión social</v>
          </cell>
        </row>
        <row r="26">
          <cell r="A26">
            <v>4.3</v>
          </cell>
          <cell r="B26" t="str">
            <v>Adecuada adaptación al cambio climático</v>
          </cell>
          <cell r="D26" t="str">
            <v>2.3.5</v>
          </cell>
          <cell r="E26" t="str">
            <v>Proteger a la población adulta mayor, en particular aquella en condiciones de vulnerabilidad, e impulsar su inclusión económica y social</v>
          </cell>
        </row>
        <row r="27">
          <cell r="D27" t="str">
            <v>2.3.6</v>
          </cell>
          <cell r="E27" t="str">
            <v>Proteger a las personas con discapacidad, en particular aquellas en condiciones de vulnerabilidad, e impulsar su inclusión económica y social</v>
          </cell>
        </row>
        <row r="28">
          <cell r="D28" t="str">
            <v>2.3.7</v>
          </cell>
          <cell r="E28" t="str">
            <v>Ordenar los flujos migratorios conforme a las necesidades del desarrollo nacional</v>
          </cell>
        </row>
        <row r="29">
          <cell r="D29" t="str">
            <v>2.3.8</v>
          </cell>
          <cell r="E29" t="str">
            <v>Promover y proteger los derechos de la población dominicana en el exterior y propiciar la conservación de su identidad nacional</v>
          </cell>
        </row>
        <row r="30">
          <cell r="D30" t="str">
            <v>2.4.1</v>
          </cell>
          <cell r="E30" t="str">
            <v>Integrar la dimensión de la cohesión territorial en el diseño y la gestión de las políticas públicas</v>
          </cell>
        </row>
        <row r="31">
          <cell r="D31" t="str">
            <v>2.4.2</v>
          </cell>
          <cell r="E31" t="str">
            <v>Reducir la disparidad urbano-rural e interregional en el acceso a servicios y oportunidades económicas, mediante la promoción de un desarrollo territorial ordenado e inclusivo</v>
          </cell>
        </row>
        <row r="32">
          <cell r="D32" t="str">
            <v>2.4.3</v>
          </cell>
          <cell r="E32" t="str">
            <v>Promover el desarrollo sostenible de la zona fronteriza</v>
          </cell>
        </row>
        <row r="33">
          <cell r="D33" t="str">
            <v>2.5.1</v>
          </cell>
          <cell r="E33" t="str">
            <v>Facilitar el acceso de la población a viviendas económicas, seguras y dignas, con seguridad jurídica y en asentamientos humanos sostenibles, socialmente integrados, que cumplan con los criterios de adecuada gestión de riesgos y accesibilidad universal para las personas con discapacidad físico motora</v>
          </cell>
        </row>
        <row r="34">
          <cell r="D34" t="str">
            <v>2.5.2</v>
          </cell>
          <cell r="E34" t="str">
            <v>Garantizar el acceso universal a servicios de agua potable y saneamiento, provistos con calidad y eficiencia</v>
          </cell>
        </row>
        <row r="35">
          <cell r="D35" t="str">
            <v>2.6.1</v>
          </cell>
          <cell r="E35" t="str">
            <v>Recuperar, promover y desarrollar los diferentes procesos y manifestaciones culturales que reafirman la identidad nacional, en un marco de participación, pluralidad, equidad de género y apertura al entorno regional y global</v>
          </cell>
        </row>
        <row r="36">
          <cell r="D36" t="str">
            <v>2.6.2</v>
          </cell>
          <cell r="E36" t="str">
            <v>Promover el desarrollo de la industria cultural</v>
          </cell>
        </row>
        <row r="37">
          <cell r="D37" t="str">
            <v>2.7.1</v>
          </cell>
          <cell r="E37" t="str">
            <v>Promover la cultura de práctica sistemática de actividades físicas y del deporte para elevar la calidad de vida</v>
          </cell>
        </row>
        <row r="38">
          <cell r="D38" t="str">
            <v>3.1.1</v>
          </cell>
          <cell r="E38" t="str">
            <v>Garantizar la sostenibilidad macroeconómica</v>
          </cell>
        </row>
        <row r="39">
          <cell r="D39" t="str">
            <v>3.1.2</v>
          </cell>
          <cell r="E39" t="str">
            <v>Consolidar una gestión de las finanzas públicas sostenible, que asigne los recursos en función de las prioridades del desarrollo nacional y propicie una distribución equitativa de la renta nacional</v>
          </cell>
        </row>
        <row r="40">
          <cell r="D40" t="str">
            <v>3.1.3</v>
          </cell>
          <cell r="E40" t="str">
            <v>Consolidar un sistema financiero eficiente, solvente y profundo que apoye la generación de ahorro y su canalización al desarrollo productivo</v>
          </cell>
        </row>
        <row r="41">
          <cell r="D41" t="str">
            <v>3.2.1</v>
          </cell>
          <cell r="E41" t="str">
            <v>Asegurar un suministro confiable de electricidad, a precios competitivos y en condiciones de sostenibilidad financiera y ambiental</v>
          </cell>
        </row>
        <row r="42">
          <cell r="D42" t="str">
            <v>3.2.2</v>
          </cell>
          <cell r="E42" t="str">
            <v>Garantizar un suministro de combustibles confiable, diversificado, a precios competitivos y en condiciones de sostenibilidad ambiental</v>
          </cell>
        </row>
        <row r="43">
          <cell r="D43" t="str">
            <v>3.3.1</v>
          </cell>
          <cell r="E43" t="str">
            <v>Desarrollar un entorno regulador que asegure un funcionamiento ordenado de los mercados y un clima de inversión y negocios pro-competitivo en un marco de responsabilidad social</v>
          </cell>
        </row>
        <row r="44">
          <cell r="D44" t="str">
            <v>3.3.2</v>
          </cell>
          <cell r="E44" t="str">
            <v>Consolidar el clima de paz laboral para apoyar la generación de empleo decente</v>
          </cell>
        </row>
        <row r="45">
          <cell r="D45" t="str">
            <v>3.3.3</v>
          </cell>
          <cell r="E45" t="str">
            <v>Consolidar un sistema de educación superior de calidad, que responda a las necesidades del desarrollo de la Nación</v>
          </cell>
        </row>
        <row r="46">
          <cell r="D46" t="str">
            <v>3.3.4</v>
          </cell>
          <cell r="E46" t="str">
            <v>Fortalecer el sistema nacional de ciencia, tecnoloíia e innovación para dea respuestas a las demandas económicas, sociales y culturales de la nación y propiciar la inserción en la sociedad y economía del conocimiento</v>
          </cell>
        </row>
        <row r="47">
          <cell r="D47" t="str">
            <v>3.3.5</v>
          </cell>
          <cell r="E47" t="str">
            <v>Lograr acceso universal y uso productivo de las tecnologías de la información y comunicación (TIC)</v>
          </cell>
        </row>
        <row r="48">
          <cell r="D48" t="str">
            <v>3.3.6</v>
          </cell>
          <cell r="E48" t="str">
            <v>Expandir la cobertura y mejorar la calidad y competitividad de la infraestructura y servicios de transporte, logística, orientándolos a la integración del territorio, al apoyo del desarrollo productivo a la inserción competitiva en los mercados internacionales.</v>
          </cell>
        </row>
        <row r="49">
          <cell r="D49" t="str">
            <v>3.3.7</v>
          </cell>
          <cell r="E49" t="str">
            <v>Convertir al país en un centro logístico regional, aprovechando sus ventajas de localización geográfica</v>
          </cell>
        </row>
        <row r="50">
          <cell r="D50" t="str">
            <v>3.4.1</v>
          </cell>
          <cell r="E50" t="str">
            <v>Propiciar mayores niveles de inversión, tanto nacional como extranjera, en actividades de alto valor agregado y capacidad de generación de empleo decente</v>
          </cell>
        </row>
        <row r="51">
          <cell r="D51" t="str">
            <v>3.4.2</v>
          </cell>
          <cell r="E51" t="str">
            <v>Consolidar el Sistema de Formación y Capacitación Continua para el Trabajo, a fin de acompañar al aparato productivo en su proceso de escalamiento de valor, facilitar la inserción en el mercado laboral y desarrollar capacidades emprendedoras</v>
          </cell>
        </row>
        <row r="52">
          <cell r="D52" t="str">
            <v>3.4.3</v>
          </cell>
          <cell r="E52" t="str">
            <v>Elevar la eficiencia, capacidad de inversión y productividad de las micro, pequeñas y medianas empresas (MIPYME).</v>
          </cell>
        </row>
        <row r="53">
          <cell r="D53" t="str">
            <v>3.5.1</v>
          </cell>
          <cell r="E53" t="str">
            <v>Impulsar el desarrollo exportador sobre la base de una inserción competitiva en los mercados internacionales</v>
          </cell>
        </row>
        <row r="54">
          <cell r="D54" t="str">
            <v>3.5.2</v>
          </cell>
          <cell r="E54" t="str">
            <v>Crear la infraestructura (física e institucional) de normalización, metrología, reglamentación técnica y acreditación, que garantice el cumplimiento de los requisitos de los mercados globales y un compromiso con la excelencia</v>
          </cell>
        </row>
        <row r="55">
          <cell r="D55" t="str">
            <v>3.5.3</v>
          </cell>
          <cell r="E55" t="str">
            <v>Elevar la productividad, competitividad y sostenibilidad ambiental y financiera de las cadenas agroproductivas, a fin de contribuir a la seguridad alimentaria, aprovechar el potencial exportador y generar empleo e ingresos para la población rural</v>
          </cell>
        </row>
        <row r="56">
          <cell r="D56" t="str">
            <v>3.5.4</v>
          </cell>
          <cell r="E56" t="str">
            <v>Desarrollar un sector manufacturero articulador del aparato productivo nacional, ambientalmente sostenible e integrado a los mercados globales con creciente escalamiento en las cadenas de valor</v>
          </cell>
        </row>
        <row r="57">
          <cell r="D57" t="str">
            <v>3.5.5</v>
          </cell>
          <cell r="E57" t="str">
            <v>Apoyar la competitividad, diversificación y sostenibilidad del sector turismo</v>
          </cell>
        </row>
        <row r="58">
          <cell r="D58" t="str">
            <v>3.5.6</v>
          </cell>
          <cell r="E58" t="str">
            <v>Consolidar un entorno adecuado que incentive la inversión para el desarrollo sostenible del sector minero</v>
          </cell>
        </row>
        <row r="59">
          <cell r="D59" t="str">
            <v>4.1.1</v>
          </cell>
          <cell r="E59" t="str">
            <v>Proteger y usar de forma sostenible los bienes y servicios de los ecosistemas, la bio-diversidad y el patrimonio natural de la nación, incluidos los recursos marinos</v>
          </cell>
        </row>
        <row r="60">
          <cell r="D60" t="str">
            <v>4.1.2</v>
          </cell>
          <cell r="E60" t="str">
            <v>Promover la producción y el consumo sostenibles</v>
          </cell>
        </row>
        <row r="61">
          <cell r="D61" t="str">
            <v>4.1.3</v>
          </cell>
          <cell r="E61" t="str">
            <v>Desarrollar una gestión integral de desechos, sustancias contaminantes y fuentes de contaminación</v>
          </cell>
        </row>
        <row r="62">
          <cell r="D62" t="str">
            <v>4.1.4</v>
          </cell>
          <cell r="E62" t="str">
            <v>Gestionar el recurso agua de manera eficiente y sostenible, para garantizar la seguridad hídrica</v>
          </cell>
        </row>
        <row r="63">
          <cell r="D63" t="str">
            <v>4.2.1</v>
          </cell>
          <cell r="E63" t="str">
            <v>Desarrollar un eficaz sistema nacional de gestión integral de riesgos, con activa participación de las comunidades y gobiernos locales, que minimice los daños y posibilite la recuperación rápida y sostenible de las áreas y poblaciones afectadas</v>
          </cell>
        </row>
        <row r="64">
          <cell r="D64" t="str">
            <v>4.3.1</v>
          </cell>
          <cell r="E64" t="str">
            <v>Reducir la vulnerabilidad, avanzar en la adaptación a los efectos del cambio climático y contribuir a la mitigación de sus causas</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A28:J31" totalsRowShown="0" headerRowDxfId="47" dataDxfId="45" headerRowBorderDxfId="46" tableBorderDxfId="44" totalsRowBorderDxfId="43">
  <tableColumns count="10">
    <tableColumn id="1" xr3:uid="{00000000-0010-0000-0000-000001000000}" name="Producto" dataDxfId="42"/>
    <tableColumn id="2" xr3:uid="{00000000-0010-0000-0000-000002000000}" name="Indicador" dataDxfId="41"/>
    <tableColumn id="3" xr3:uid="{00000000-0010-0000-0000-000003000000}" name="Física_x000a_(A)" dataDxfId="40"/>
    <tableColumn id="4" xr3:uid="{00000000-0010-0000-0000-000004000000}" name="Financiera_x000a_(B)" dataDxfId="39"/>
    <tableColumn id="9" xr3:uid="{00000000-0010-0000-0000-000009000000}" name="Física_x000a_(C)" dataDxfId="38"/>
    <tableColumn id="10" xr3:uid="{00000000-0010-0000-0000-00000A000000}" name="Financiera_x000a_(D)" dataDxfId="37"/>
    <tableColumn id="5" xr3:uid="{00000000-0010-0000-0000-000005000000}" name="Física _x000a_(E)" dataDxfId="36"/>
    <tableColumn id="6" xr3:uid="{00000000-0010-0000-0000-000006000000}" name="Financiera _x000a_ (F)" dataDxfId="35"/>
    <tableColumn id="7" xr3:uid="{00000000-0010-0000-0000-000007000000}" name="Física _x000a_(%)_x000a_ G=E/C" dataDxfId="34">
      <calculatedColumnFormula>IF(G29&gt;0,G29/C29,0)</calculatedColumnFormula>
    </tableColumn>
    <tableColumn id="8" xr3:uid="{00000000-0010-0000-0000-000008000000}" name="Financiero _x000a_(%) _x000a_H=F/D" dataDxfId="33">
      <calculatedColumnFormula>IF(H29&gt;0,H29/D29,0)</calculatedColumnFormula>
    </tableColumn>
  </tableColumns>
  <tableStyleInfo name="Estilo de tabla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B8ECBE9-EC1E-4C9B-8CC0-3E9E2166A9BA}" name="Tabla13" displayName="Tabla13" ref="A28:L29" totalsRowShown="0" headerRowDxfId="32" dataDxfId="30" headerRowBorderDxfId="31" tableBorderDxfId="29" totalsRowBorderDxfId="28">
  <tableColumns count="12">
    <tableColumn id="1" xr3:uid="{C15C1ADA-2AEF-4ABB-9D88-3B8020EF020F}" name="Producto" dataDxfId="27"/>
    <tableColumn id="2" xr3:uid="{A4DE5BB0-8083-4D4E-9E57-E551A6E9DF39}" name="Indicador" dataDxfId="26"/>
    <tableColumn id="3" xr3:uid="{C6FCDCDE-D27C-47AB-9A72-DAA42F3AD6A6}" name="Física_x000a_(A)" dataDxfId="25"/>
    <tableColumn id="4" xr3:uid="{AD16854E-967E-4D9C-8351-5B74F916EA92}" name="Financiera_x000a_(B)" dataDxfId="24"/>
    <tableColumn id="9" xr3:uid="{F67A4F62-61D1-4F13-92D9-BCD2EADCC6F1}" name="Física_x000a_(C)" dataDxfId="23"/>
    <tableColumn id="10" xr3:uid="{13A6EDF0-C2B2-4378-B1EC-D99D16A7BE1E}" name="Financiera_x000a_(D)" dataDxfId="22"/>
    <tableColumn id="5" xr3:uid="{EB610FB2-5833-4B11-A92E-E9587DF43B38}" name="Física _x000a_(E)" dataDxfId="21"/>
    <tableColumn id="6" xr3:uid="{F3D51706-C87E-4863-A454-4A1F59034857}" name="Financiera _x000a_ (F)" dataDxfId="20"/>
    <tableColumn id="7" xr3:uid="{B287C262-C788-40FD-B511-3905DB9D5946}" name="Física _x000a_(%)_x000a_ G=E/C" dataDxfId="19">
      <calculatedColumnFormula>IF(G29&gt;0,G29/C29,0)</calculatedColumnFormula>
    </tableColumn>
    <tableColumn id="8" xr3:uid="{8AC7C02A-6018-48FC-BDF6-C295E6F653C5}" name="Financiero _x000a_(%) _x000a_H=F/D" dataDxfId="18">
      <calculatedColumnFormula>IF(H29&gt;0,H29/D29,0)</calculatedColumnFormula>
    </tableColumn>
    <tableColumn id="11" xr3:uid="{B6EC723B-8A0B-40C9-8162-9F2DC9F2F5E1}" name="Variacion fisica" dataDxfId="17">
      <calculatedColumnFormula>Tabla13[[#This Row],[Física 
(E)]]/Tabla13[[#This Row],[Física
(C)]]-1</calculatedColumnFormula>
    </tableColumn>
    <tableColumn id="12" xr3:uid="{D32B43F7-A740-4760-A32C-B9072A620ABA}" name="Variación financiera" dataDxfId="16">
      <calculatedColumnFormula>+Tabla13[[#This Row],[Financiera 
 (F)]]/Tabla13[[#This Row],[Financiera
(D)]]-1</calculatedColumnFormula>
    </tableColumn>
  </tableColumns>
  <tableStyleInfo name="Estilo de tabla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B80D99-FC2B-464F-96B9-6D364F598938}" name="Tabla14" displayName="Tabla14" ref="A28:J31" totalsRowShown="0" headerRowDxfId="15" dataDxfId="13" headerRowBorderDxfId="14" tableBorderDxfId="12" totalsRowBorderDxfId="11">
  <tableColumns count="10">
    <tableColumn id="1" xr3:uid="{816E6AD4-27D8-4CFD-84A6-205617E148ED}" name="Producto" dataDxfId="10"/>
    <tableColumn id="2" xr3:uid="{A834EA04-938D-4671-B5FA-2D07D1177B17}" name="Indicador" dataDxfId="9"/>
    <tableColumn id="3" xr3:uid="{586D22C6-E0FA-4953-A852-F7F533451C01}" name="Física_x000a_(A)" dataDxfId="8"/>
    <tableColumn id="4" xr3:uid="{385BEC99-3E77-44E7-8580-83B6FD7138F7}" name="Financiera_x000a_(B)" dataDxfId="7"/>
    <tableColumn id="9" xr3:uid="{44109595-7A7D-432E-8DC1-CF1923B24551}" name="Física_x000a_(C)" dataDxfId="6"/>
    <tableColumn id="10" xr3:uid="{DF2221FB-AC81-4DED-A285-3C4548F47DF2}" name="Financiera_x000a_(D)" dataDxfId="5"/>
    <tableColumn id="5" xr3:uid="{00CB767D-70CE-4F35-B1BF-7A4CC8EBE158}" name="Física _x000a_(E)" dataDxfId="4"/>
    <tableColumn id="6" xr3:uid="{0C0B87E0-2A41-445E-B214-C205B7AF7606}" name="Financiera _x000a_ (F)" dataDxfId="3"/>
    <tableColumn id="7" xr3:uid="{745555B9-75A7-4D43-AA2A-367B451AF26F}" name="Física _x000a_(%)_x000a_ G=E/C" dataDxfId="2">
      <calculatedColumnFormula>IF(G29&gt;0,G29/C29,0)</calculatedColumnFormula>
    </tableColumn>
    <tableColumn id="8" xr3:uid="{F7E193D0-FB65-4275-9BBA-D7D1402D8062}" name="Financiero _x000a_(%) _x000a_H=F/D" dataDxfId="1">
      <calculatedColumnFormula>IF(H29&gt;0,H29/D29,0)</calculatedColumnFormula>
    </tableColumn>
  </tableColumns>
  <tableStyleInfo name="Estilo de tabla 1"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50"/>
  <sheetViews>
    <sheetView showGridLines="0" view="pageBreakPreview" zoomScale="70" zoomScaleNormal="100" zoomScaleSheetLayoutView="70" workbookViewId="0">
      <selection activeCell="B41" sqref="B41:J41"/>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9" width="12.7265625" style="6" customWidth="1"/>
    <col min="10" max="10" width="17.08984375" style="6" customWidth="1"/>
    <col min="11" max="11" width="20.7265625" style="6" customWidth="1"/>
    <col min="12" max="12" width="8.36328125" customWidth="1"/>
    <col min="13" max="13" width="10.6328125" customWidth="1"/>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3</v>
      </c>
      <c r="C14" s="41" t="str">
        <f>IFERROR(VLOOKUP(B14,'[1]Validacion datos'!A2:B5,2,FALSE),"")</f>
        <v>DESARROLLO PRODUCTIVO</v>
      </c>
      <c r="D14" s="41"/>
      <c r="E14" s="41"/>
      <c r="F14" s="41"/>
      <c r="G14" s="41"/>
      <c r="H14" s="41"/>
      <c r="I14" s="41"/>
      <c r="J14" s="41"/>
    </row>
    <row r="15" spans="1:11" x14ac:dyDescent="0.35">
      <c r="A15" s="4" t="s">
        <v>12</v>
      </c>
      <c r="B15" s="7">
        <v>3.3</v>
      </c>
      <c r="C15" s="41" t="str">
        <f>IFERROR(VLOOKUP(B15,'[1]Validacion datos'!A8:B26,2,FALSE),"")</f>
        <v>Competitividad e innovavión en un ambiente favorable a la cooperación y la responsabilidad social</v>
      </c>
      <c r="D15" s="41"/>
      <c r="E15" s="41"/>
      <c r="F15" s="41"/>
      <c r="G15" s="41"/>
      <c r="H15" s="41"/>
      <c r="I15" s="41"/>
      <c r="J15" s="41"/>
    </row>
    <row r="16" spans="1:11" ht="25.5" customHeight="1" x14ac:dyDescent="0.35">
      <c r="A16" s="4" t="s">
        <v>13</v>
      </c>
      <c r="B16" s="8" t="s">
        <v>67</v>
      </c>
      <c r="C16" s="4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1"/>
      <c r="E16" s="41"/>
      <c r="F16" s="41"/>
      <c r="G16" s="41"/>
      <c r="H16" s="41"/>
      <c r="I16" s="41"/>
      <c r="J16" s="41"/>
    </row>
    <row r="17" spans="1:11" ht="15.5" x14ac:dyDescent="0.35">
      <c r="A17" s="42" t="s">
        <v>14</v>
      </c>
      <c r="B17" s="43"/>
      <c r="C17" s="43"/>
      <c r="D17" s="43"/>
      <c r="E17" s="43"/>
      <c r="F17" s="43"/>
      <c r="G17" s="43"/>
      <c r="H17" s="43"/>
      <c r="I17" s="43"/>
      <c r="J17" s="44"/>
    </row>
    <row r="18" spans="1:11" x14ac:dyDescent="0.35">
      <c r="A18" s="4" t="s">
        <v>15</v>
      </c>
      <c r="B18" s="52" t="s">
        <v>68</v>
      </c>
      <c r="C18" s="52"/>
      <c r="D18" s="52"/>
      <c r="E18" s="52"/>
      <c r="F18" s="52"/>
      <c r="G18" s="52"/>
      <c r="H18" s="52"/>
      <c r="I18" s="52"/>
      <c r="J18" s="53"/>
    </row>
    <row r="19" spans="1:11" ht="30" customHeight="1" x14ac:dyDescent="0.35">
      <c r="A19" s="9" t="s">
        <v>16</v>
      </c>
      <c r="B19" s="52" t="s">
        <v>69</v>
      </c>
      <c r="C19" s="52"/>
      <c r="D19" s="52"/>
      <c r="E19" s="52"/>
      <c r="F19" s="52"/>
      <c r="G19" s="52"/>
      <c r="H19" s="52"/>
      <c r="I19" s="52"/>
      <c r="J19" s="53"/>
    </row>
    <row r="20" spans="1:11" x14ac:dyDescent="0.35">
      <c r="A20" s="9" t="s">
        <v>17</v>
      </c>
      <c r="B20" s="52" t="s">
        <v>70</v>
      </c>
      <c r="C20" s="52"/>
      <c r="D20" s="52"/>
      <c r="E20" s="52"/>
      <c r="F20" s="52"/>
      <c r="G20" s="52"/>
      <c r="H20" s="52"/>
      <c r="I20" s="52"/>
      <c r="J20" s="53"/>
    </row>
    <row r="21" spans="1:11" ht="32.5" customHeight="1" x14ac:dyDescent="0.35">
      <c r="A21" s="9" t="s">
        <v>38</v>
      </c>
      <c r="B21" s="52" t="s">
        <v>71</v>
      </c>
      <c r="C21" s="52"/>
      <c r="D21" s="52"/>
      <c r="E21" s="52"/>
      <c r="F21" s="52"/>
      <c r="G21" s="52"/>
      <c r="H21" s="52"/>
      <c r="I21" s="52"/>
      <c r="J21" s="53"/>
      <c r="K21" s="1"/>
    </row>
    <row r="22" spans="1:11" ht="15.5" x14ac:dyDescent="0.35">
      <c r="A22" s="42" t="s">
        <v>18</v>
      </c>
      <c r="B22" s="43"/>
      <c r="C22" s="43"/>
      <c r="D22" s="43"/>
      <c r="E22" s="43"/>
      <c r="F22" s="43"/>
      <c r="G22" s="43"/>
      <c r="H22" s="43"/>
      <c r="I22" s="43"/>
      <c r="J22" s="44"/>
    </row>
    <row r="23" spans="1:11" ht="15.5" x14ac:dyDescent="0.35">
      <c r="A23" s="54" t="s">
        <v>19</v>
      </c>
      <c r="B23" s="55"/>
      <c r="C23" s="55"/>
      <c r="D23" s="55"/>
      <c r="E23" s="55"/>
      <c r="F23" s="55"/>
      <c r="G23" s="55"/>
      <c r="H23" s="55"/>
      <c r="I23" s="55"/>
      <c r="J23" s="56"/>
      <c r="K23" s="1"/>
    </row>
    <row r="24" spans="1:11" ht="15" customHeight="1" x14ac:dyDescent="0.35">
      <c r="A24" s="57" t="s">
        <v>20</v>
      </c>
      <c r="B24" s="58"/>
      <c r="C24" s="59" t="s">
        <v>21</v>
      </c>
      <c r="D24" s="61"/>
      <c r="E24" s="61"/>
      <c r="F24" s="61" t="s">
        <v>22</v>
      </c>
      <c r="G24" s="61"/>
      <c r="H24" s="58"/>
      <c r="I24" s="59" t="s">
        <v>23</v>
      </c>
      <c r="J24" s="60"/>
    </row>
    <row r="25" spans="1:11" x14ac:dyDescent="0.35">
      <c r="A25" s="62">
        <v>904648975</v>
      </c>
      <c r="B25" s="63"/>
      <c r="C25" s="69">
        <f>+SUM(Tabla1[Financiera
(B)])</f>
        <v>904648975</v>
      </c>
      <c r="D25" s="70"/>
      <c r="E25" s="71"/>
      <c r="F25" s="69">
        <f>+SUM(Tabla1[Financiera 
 (F)])</f>
        <v>209627373.65000001</v>
      </c>
      <c r="G25" s="70"/>
      <c r="H25" s="71"/>
      <c r="I25" s="64">
        <f>+IF(F25&gt;0,F25/C25,0)</f>
        <v>0.23172233589276992</v>
      </c>
      <c r="J25" s="65"/>
    </row>
    <row r="26" spans="1:11" ht="15.5" x14ac:dyDescent="0.35">
      <c r="A26" s="54" t="s">
        <v>24</v>
      </c>
      <c r="B26" s="55"/>
      <c r="C26" s="55"/>
      <c r="D26" s="55"/>
      <c r="E26" s="55"/>
      <c r="F26" s="55"/>
      <c r="G26" s="55"/>
      <c r="H26" s="55"/>
      <c r="I26" s="55"/>
      <c r="J26" s="56"/>
      <c r="K26" s="1"/>
    </row>
    <row r="27" spans="1:11" x14ac:dyDescent="0.35">
      <c r="A27" s="5"/>
      <c r="B27"/>
      <c r="C27" s="66" t="s">
        <v>49</v>
      </c>
      <c r="D27" s="67"/>
      <c r="E27" s="66" t="s">
        <v>57</v>
      </c>
      <c r="F27" s="67"/>
      <c r="G27" s="66" t="s">
        <v>58</v>
      </c>
      <c r="H27" s="66"/>
      <c r="I27" s="66" t="s">
        <v>25</v>
      </c>
      <c r="J27" s="68"/>
    </row>
    <row r="28" spans="1:11" ht="39" x14ac:dyDescent="0.35">
      <c r="A28" s="10" t="s">
        <v>26</v>
      </c>
      <c r="B28" s="11" t="s">
        <v>27</v>
      </c>
      <c r="C28" s="11" t="s">
        <v>39</v>
      </c>
      <c r="D28" s="11" t="s">
        <v>40</v>
      </c>
      <c r="E28" s="11" t="s">
        <v>43</v>
      </c>
      <c r="F28" s="11" t="s">
        <v>44</v>
      </c>
      <c r="G28" s="11" t="s">
        <v>45</v>
      </c>
      <c r="H28" s="11" t="s">
        <v>46</v>
      </c>
      <c r="I28" s="11" t="s">
        <v>47</v>
      </c>
      <c r="J28" s="12" t="s">
        <v>48</v>
      </c>
      <c r="K28"/>
    </row>
    <row r="29" spans="1:11" ht="46" customHeight="1" x14ac:dyDescent="0.35">
      <c r="A29" s="13" t="s">
        <v>72</v>
      </c>
      <c r="B29" s="14" t="s">
        <v>73</v>
      </c>
      <c r="C29" s="15">
        <v>6237</v>
      </c>
      <c r="D29" s="16">
        <v>86702456.989999995</v>
      </c>
      <c r="E29" s="16">
        <v>1545</v>
      </c>
      <c r="F29" s="16">
        <v>21477520.609999999</v>
      </c>
      <c r="G29" s="17">
        <v>1574</v>
      </c>
      <c r="H29" s="16">
        <v>21477520.59</v>
      </c>
      <c r="I29" s="18">
        <f>IF(G29&gt;0,G29/C29,0)</f>
        <v>0.2523649190315857</v>
      </c>
      <c r="J29" s="19">
        <f>IF(H29&gt;0,H29/D29,0)</f>
        <v>0.24771524747536455</v>
      </c>
      <c r="K29"/>
    </row>
    <row r="30" spans="1:11" ht="55.5" customHeight="1" x14ac:dyDescent="0.35">
      <c r="A30" s="13" t="s">
        <v>74</v>
      </c>
      <c r="B30" s="14" t="s">
        <v>75</v>
      </c>
      <c r="C30" s="33">
        <v>13</v>
      </c>
      <c r="D30" s="34">
        <v>6879986.0099999998</v>
      </c>
      <c r="E30" s="34">
        <v>4</v>
      </c>
      <c r="F30" s="34">
        <v>2116918.77</v>
      </c>
      <c r="G30" s="35">
        <v>3</v>
      </c>
      <c r="H30" s="34">
        <v>1644052.37</v>
      </c>
      <c r="I30" s="36">
        <f t="shared" ref="I30:I31" si="0">IF(G30&gt;0,G30/C30,0)</f>
        <v>0.23076923076923078</v>
      </c>
      <c r="J30" s="37">
        <f t="shared" ref="J30:J31" si="1">IF(H30&gt;0,H30/D30,0)</f>
        <v>0.23896158620241151</v>
      </c>
      <c r="K30"/>
    </row>
    <row r="31" spans="1:11" ht="67" customHeight="1" x14ac:dyDescent="0.35">
      <c r="A31" s="31" t="s">
        <v>76</v>
      </c>
      <c r="B31" s="32" t="s">
        <v>77</v>
      </c>
      <c r="C31" s="33">
        <v>222538</v>
      </c>
      <c r="D31" s="34">
        <v>811066532</v>
      </c>
      <c r="E31" s="34">
        <v>51086</v>
      </c>
      <c r="F31" s="34">
        <v>186189077.16</v>
      </c>
      <c r="G31" s="35">
        <v>54851</v>
      </c>
      <c r="H31" s="16">
        <v>186505800.69</v>
      </c>
      <c r="I31" s="36">
        <f t="shared" si="0"/>
        <v>0.24647925298151327</v>
      </c>
      <c r="J31" s="37">
        <f t="shared" si="1"/>
        <v>0.22995129663419522</v>
      </c>
      <c r="K31"/>
    </row>
    <row r="32" spans="1:11" ht="18.75" customHeight="1" x14ac:dyDescent="0.35">
      <c r="A32" s="42" t="s">
        <v>28</v>
      </c>
      <c r="B32" s="43"/>
      <c r="C32" s="43"/>
      <c r="D32" s="43"/>
      <c r="E32" s="43"/>
      <c r="F32" s="43"/>
      <c r="G32" s="43"/>
      <c r="H32" s="43"/>
      <c r="I32" s="43"/>
      <c r="J32" s="44"/>
    </row>
    <row r="33" spans="1:11" ht="48.75" customHeight="1" x14ac:dyDescent="0.35">
      <c r="A33" s="54" t="s">
        <v>29</v>
      </c>
      <c r="B33" s="55"/>
      <c r="C33" s="55"/>
      <c r="D33" s="55"/>
      <c r="E33" s="55"/>
      <c r="F33" s="55"/>
      <c r="G33" s="55"/>
      <c r="H33" s="55"/>
      <c r="I33" s="55"/>
      <c r="J33" s="56"/>
    </row>
    <row r="34" spans="1:11" x14ac:dyDescent="0.35">
      <c r="A34" s="20" t="s">
        <v>30</v>
      </c>
      <c r="B34" s="92" t="str">
        <f>+A29</f>
        <v>6761-Personas físicas y jurídicas reciben certificaciones aeronáuticas</v>
      </c>
      <c r="C34" s="93"/>
      <c r="D34" s="93"/>
      <c r="E34" s="93"/>
      <c r="F34" s="93"/>
      <c r="G34" s="93"/>
      <c r="H34" s="93"/>
      <c r="I34" s="93"/>
      <c r="J34" s="94"/>
    </row>
    <row r="35" spans="1:11" x14ac:dyDescent="0.35">
      <c r="A35" s="20" t="s">
        <v>31</v>
      </c>
      <c r="B35" s="93" t="s">
        <v>86</v>
      </c>
      <c r="C35" s="93"/>
      <c r="D35" s="93"/>
      <c r="E35" s="93"/>
      <c r="F35" s="93"/>
      <c r="G35" s="93"/>
      <c r="H35" s="93"/>
      <c r="I35" s="93"/>
      <c r="J35" s="94"/>
    </row>
    <row r="36" spans="1:11" x14ac:dyDescent="0.35">
      <c r="A36" s="20" t="s">
        <v>32</v>
      </c>
      <c r="B36" s="95" t="s">
        <v>85</v>
      </c>
      <c r="C36" s="95"/>
      <c r="D36" s="95"/>
      <c r="E36" s="95"/>
      <c r="F36" s="95"/>
      <c r="G36" s="95"/>
      <c r="H36" s="95"/>
      <c r="I36" s="95"/>
      <c r="J36" s="96"/>
    </row>
    <row r="37" spans="1:11" ht="39.5" customHeight="1" x14ac:dyDescent="0.35">
      <c r="A37" s="20" t="s">
        <v>33</v>
      </c>
      <c r="B37" s="95" t="s">
        <v>85</v>
      </c>
      <c r="C37" s="95"/>
      <c r="D37" s="95"/>
      <c r="E37" s="95"/>
      <c r="F37" s="95"/>
      <c r="G37" s="95"/>
      <c r="H37" s="95"/>
      <c r="I37" s="95"/>
      <c r="J37" s="96"/>
      <c r="K37" s="1"/>
    </row>
    <row r="38" spans="1:11" x14ac:dyDescent="0.35">
      <c r="A38" s="20" t="s">
        <v>30</v>
      </c>
      <c r="B38" s="93" t="str">
        <f>+A30</f>
        <v>7787-Operadores de aviación general participan del plan de fomento de la aviación general</v>
      </c>
      <c r="C38" s="93"/>
      <c r="D38" s="93"/>
      <c r="E38" s="93"/>
      <c r="F38" s="93"/>
      <c r="G38" s="93"/>
      <c r="H38" s="93"/>
      <c r="I38" s="93"/>
      <c r="J38" s="94"/>
    </row>
    <row r="39" spans="1:11" x14ac:dyDescent="0.35">
      <c r="A39" s="20" t="s">
        <v>31</v>
      </c>
      <c r="B39" s="93" t="s">
        <v>87</v>
      </c>
      <c r="C39" s="93"/>
      <c r="D39" s="93"/>
      <c r="E39" s="93"/>
      <c r="F39" s="93"/>
      <c r="G39" s="93"/>
      <c r="H39" s="93"/>
      <c r="I39" s="93"/>
      <c r="J39" s="94"/>
    </row>
    <row r="40" spans="1:11" x14ac:dyDescent="0.35">
      <c r="A40" s="20" t="s">
        <v>32</v>
      </c>
      <c r="B40" s="95" t="s">
        <v>85</v>
      </c>
      <c r="C40" s="95"/>
      <c r="D40" s="95"/>
      <c r="E40" s="95"/>
      <c r="F40" s="95"/>
      <c r="G40" s="95"/>
      <c r="H40" s="95"/>
      <c r="I40" s="95"/>
      <c r="J40" s="96"/>
    </row>
    <row r="41" spans="1:11" ht="39.5" customHeight="1" x14ac:dyDescent="0.35">
      <c r="A41" s="20" t="s">
        <v>33</v>
      </c>
      <c r="B41" s="95" t="s">
        <v>85</v>
      </c>
      <c r="C41" s="95"/>
      <c r="D41" s="95"/>
      <c r="E41" s="95"/>
      <c r="F41" s="95"/>
      <c r="G41" s="95"/>
      <c r="H41" s="95"/>
      <c r="I41" s="95"/>
      <c r="J41" s="96"/>
      <c r="K41" s="1"/>
    </row>
    <row r="42" spans="1:11" ht="27.75" customHeight="1" x14ac:dyDescent="0.35">
      <c r="A42" s="42" t="s">
        <v>34</v>
      </c>
      <c r="B42" s="43"/>
      <c r="C42" s="43"/>
      <c r="D42" s="43"/>
      <c r="E42" s="43"/>
      <c r="F42" s="43"/>
      <c r="G42" s="43"/>
      <c r="H42" s="43"/>
      <c r="I42" s="43"/>
      <c r="J42" s="44"/>
    </row>
    <row r="43" spans="1:11" ht="15.5" x14ac:dyDescent="0.35">
      <c r="A43" s="45" t="s">
        <v>35</v>
      </c>
      <c r="B43" s="46"/>
      <c r="C43" s="46"/>
      <c r="D43" s="46"/>
      <c r="E43" s="46"/>
      <c r="F43" s="46"/>
      <c r="G43" s="46"/>
      <c r="H43" s="46"/>
      <c r="I43" s="46"/>
      <c r="J43" s="47"/>
    </row>
    <row r="44" spans="1:11" ht="30.75" customHeight="1" x14ac:dyDescent="0.35">
      <c r="A44" s="48" t="s">
        <v>41</v>
      </c>
      <c r="B44" s="49"/>
      <c r="C44" s="49"/>
      <c r="D44" s="49"/>
      <c r="E44" s="49"/>
      <c r="F44" s="49"/>
      <c r="G44" s="49"/>
      <c r="H44" s="49"/>
      <c r="I44" s="49"/>
      <c r="J44" s="50"/>
    </row>
    <row r="45" spans="1:11" x14ac:dyDescent="0.35">
      <c r="A45" s="26"/>
      <c r="B45" s="26"/>
      <c r="C45" s="26"/>
      <c r="D45" s="26"/>
      <c r="E45" s="26"/>
      <c r="F45" s="26"/>
      <c r="G45" s="26"/>
      <c r="H45" s="26"/>
      <c r="I45" s="26"/>
      <c r="J45" s="26"/>
    </row>
    <row r="46" spans="1:11" x14ac:dyDescent="0.35">
      <c r="A46" s="51" t="s">
        <v>42</v>
      </c>
      <c r="B46" s="51"/>
      <c r="C46" s="51"/>
      <c r="D46" s="51"/>
      <c r="E46" s="51"/>
      <c r="F46" s="51"/>
      <c r="G46" s="51"/>
      <c r="H46" s="51"/>
      <c r="I46" s="51"/>
      <c r="J46" s="51"/>
    </row>
    <row r="48" spans="1:11" ht="15" thickBot="1" x14ac:dyDescent="0.4">
      <c r="A48" s="29" t="s">
        <v>51</v>
      </c>
      <c r="B48" s="30">
        <f>+A25</f>
        <v>904648975</v>
      </c>
      <c r="G48" s="91"/>
      <c r="H48" s="91"/>
      <c r="I48" s="91"/>
      <c r="J48" s="91"/>
    </row>
    <row r="49" spans="1:10" x14ac:dyDescent="0.35">
      <c r="A49" s="29" t="s">
        <v>52</v>
      </c>
      <c r="B49" s="30">
        <f>+C25</f>
        <v>904648975</v>
      </c>
      <c r="G49" s="90" t="s">
        <v>78</v>
      </c>
      <c r="H49" s="90"/>
      <c r="I49" s="90"/>
      <c r="J49" s="90"/>
    </row>
    <row r="50" spans="1:10" x14ac:dyDescent="0.35">
      <c r="A50" s="29" t="s">
        <v>54</v>
      </c>
      <c r="B50" s="30">
        <f>+F25</f>
        <v>209627373.65000001</v>
      </c>
      <c r="G50" s="90" t="s">
        <v>55</v>
      </c>
      <c r="H50" s="90"/>
      <c r="I50" s="90"/>
      <c r="J50" s="90"/>
    </row>
  </sheetData>
  <mergeCells count="55">
    <mergeCell ref="G49:J49"/>
    <mergeCell ref="G50:J50"/>
    <mergeCell ref="G48:J48"/>
    <mergeCell ref="B34:J34"/>
    <mergeCell ref="B35:J35"/>
    <mergeCell ref="B36:J36"/>
    <mergeCell ref="B37:J37"/>
    <mergeCell ref="B38:J38"/>
    <mergeCell ref="B39:J39"/>
    <mergeCell ref="B40:J40"/>
    <mergeCell ref="B41:J41"/>
    <mergeCell ref="B8:J8"/>
    <mergeCell ref="B11:J11"/>
    <mergeCell ref="B12:J12"/>
    <mergeCell ref="A13:J13"/>
    <mergeCell ref="C14:J14"/>
    <mergeCell ref="B9:J9"/>
    <mergeCell ref="B10:J10"/>
    <mergeCell ref="A5:J5"/>
    <mergeCell ref="A6:J6"/>
    <mergeCell ref="A7:J7"/>
    <mergeCell ref="B1:J1"/>
    <mergeCell ref="B2:C2"/>
    <mergeCell ref="D2:H2"/>
    <mergeCell ref="B3:C3"/>
    <mergeCell ref="D3:H3"/>
    <mergeCell ref="A4:J4"/>
    <mergeCell ref="A26:J26"/>
    <mergeCell ref="C27:D27"/>
    <mergeCell ref="G27:H27"/>
    <mergeCell ref="I27:J27"/>
    <mergeCell ref="C25:E25"/>
    <mergeCell ref="F25:H25"/>
    <mergeCell ref="E27:F27"/>
    <mergeCell ref="I24:J24"/>
    <mergeCell ref="C24:E24"/>
    <mergeCell ref="F24:H24"/>
    <mergeCell ref="A25:B25"/>
    <mergeCell ref="I25:J25"/>
    <mergeCell ref="C15:J15"/>
    <mergeCell ref="A42:J42"/>
    <mergeCell ref="A43:J43"/>
    <mergeCell ref="A44:J44"/>
    <mergeCell ref="A46:J46"/>
    <mergeCell ref="C16:J16"/>
    <mergeCell ref="A17:J17"/>
    <mergeCell ref="B18:J18"/>
    <mergeCell ref="B19:J19"/>
    <mergeCell ref="B20:J20"/>
    <mergeCell ref="B21:J21"/>
    <mergeCell ref="A32:J32"/>
    <mergeCell ref="A33:J33"/>
    <mergeCell ref="A22:J22"/>
    <mergeCell ref="A23:J23"/>
    <mergeCell ref="A24:B24"/>
  </mergeCells>
  <phoneticPr fontId="22" type="noConversion"/>
  <dataValidations xWindow="742" yWindow="797" count="16">
    <dataValidation allowBlank="1" showInputMessage="1" showErrorMessage="1" prompt="Monto presupuestado para el producto" sqref="F28 E29:F31 D28:D31" xr:uid="{00000000-0002-0000-0000-000002000000}"/>
    <dataValidation allowBlank="1" showInputMessage="1" showErrorMessage="1" prompt="Meta anual del indicador" sqref="E28 C28:C31" xr:uid="{00000000-0002-0000-0000-000003000000}"/>
    <dataValidation allowBlank="1" showInputMessage="1" showErrorMessage="1" prompt="¿En qué consiste el programa?" sqref="B19:J19" xr:uid="{00000000-0002-0000-0000-000006000000}"/>
    <dataValidation allowBlank="1" showInputMessage="1" showErrorMessage="1" prompt="Presupuesto del programa" sqref="A25:C25 F25" xr:uid="{00000000-0002-0000-0000-000007000000}"/>
    <dataValidation allowBlank="1" showInputMessage="1" showErrorMessage="1" prompt="Oportunidades de mejora identificadas" sqref="A44:J45" xr:uid="{00000000-0002-0000-0000-000008000000}"/>
    <dataValidation allowBlank="1" showInputMessage="1" showErrorMessage="1" prompt="De existir desvío, explicar razones." sqref="B41:J41 B37:J37" xr:uid="{71614758-ACA5-4BAE-8B2E-CE5501040D22}"/>
    <dataValidation allowBlank="1" showInputMessage="1" showErrorMessage="1" prompt="1. Describir lo plasmado en el presupuesto_x000a_2. Describir lo alcanzado en términos financieros y de producción " sqref="B40:J40 B36:J36" xr:uid="{071C2C91-B2D1-4163-BBC1-A9E2BAFE6A3B}"/>
    <dataValidation allowBlank="1" showInputMessage="1" showErrorMessage="1" prompt="¿En qué consiste el producto? su objetivo" sqref="B39:J39 B35:J35" xr:uid="{126DE0C9-5861-4580-8A64-9A50BF5F4314}"/>
    <dataValidation allowBlank="1" showInputMessage="1" showErrorMessage="1" prompt="Nombre del producto" sqref="B38:J38 B34:J34" xr:uid="{7EC3C61C-F569-49EB-A09B-2F7416EC88DA}"/>
    <dataValidation allowBlank="1" showInputMessage="1" showErrorMessage="1" prompt="¿A quién va dirigido el programa?, ¿qué característica tiene esta población que requiere ser beneficiada?" sqref="B20:J20" xr:uid="{00000000-0002-0000-0000-00000D000000}"/>
    <dataValidation allowBlank="1" showInputMessage="1" prompt="Nombre del capítulo" sqref="B8:J10" xr:uid="{00000000-0002-0000-0000-00000E000000}"/>
    <dataValidation allowBlank="1" sqref="A8" xr:uid="{00000000-0002-0000-0000-00000F000000}"/>
    <dataValidation allowBlank="1" showInputMessage="1" showErrorMessage="1" prompt="Monto ejecutado en el trimestre" sqref="H28:H31" xr:uid="{00000000-0002-0000-0000-000000000000}"/>
    <dataValidation allowBlank="1" showInputMessage="1" showErrorMessage="1" prompt="Meta alcanzada en el trimestre" sqref="G28:G31" xr:uid="{00000000-0002-0000-0000-000001000000}"/>
    <dataValidation allowBlank="1" showInputMessage="1" showErrorMessage="1" prompt="Nombre del indicador" sqref="B28:B31" xr:uid="{00000000-0002-0000-0000-000004000000}"/>
    <dataValidation allowBlank="1" showInputMessage="1" showErrorMessage="1" prompt="Nombre de cada producto" sqref="A28:A31" xr:uid="{00000000-0002-0000-0000-000005000000}"/>
  </dataValidations>
  <printOptions horizontalCentered="1" verticalCentered="1"/>
  <pageMargins left="0.7" right="0.7" top="0.75" bottom="0.75" header="0.3" footer="0.3"/>
  <pageSetup scale="61" orientation="portrait" r:id="rId1"/>
  <rowBreaks count="1" manualBreakCount="1">
    <brk id="31" max="9" man="1"/>
  </rowBreaks>
  <ignoredErrors>
    <ignoredError sqref="I29" unlockedFormula="1"/>
  </ignoredErrors>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FBD93-9758-48FF-8BA3-1FCFCEB14907}">
  <sheetPr>
    <pageSetUpPr fitToPage="1"/>
  </sheetPr>
  <dimension ref="A1:L44"/>
  <sheetViews>
    <sheetView showGridLines="0" tabSelected="1" view="pageBreakPreview" zoomScaleNormal="100" zoomScaleSheetLayoutView="100" workbookViewId="0">
      <selection activeCell="B33" sqref="B33:J33"/>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0" style="6" hidden="1" customWidth="1"/>
    <col min="12" max="12" width="0" hidden="1" customWidth="1"/>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4</v>
      </c>
      <c r="C14" s="41" t="str">
        <f>IFERROR(VLOOKUP(B14,'[1]Validacion datos'!A2:B5,2,FALSE),"")</f>
        <v>DESARROLLO SOSTENIBLE</v>
      </c>
      <c r="D14" s="41"/>
      <c r="E14" s="41"/>
      <c r="F14" s="41"/>
      <c r="G14" s="41"/>
      <c r="H14" s="41"/>
      <c r="I14" s="41"/>
      <c r="J14" s="41"/>
    </row>
    <row r="15" spans="1:11" x14ac:dyDescent="0.35">
      <c r="A15" s="4" t="s">
        <v>12</v>
      </c>
      <c r="B15" s="7">
        <v>4.3</v>
      </c>
      <c r="C15" s="41" t="str">
        <f>IFERROR(VLOOKUP(B15,'[1]Validacion datos'!A8:B26,2,FALSE),"")</f>
        <v>Adecuada adaptación al cambio climático</v>
      </c>
      <c r="D15" s="41"/>
      <c r="E15" s="41"/>
      <c r="F15" s="41"/>
      <c r="G15" s="41"/>
      <c r="H15" s="41"/>
      <c r="I15" s="41"/>
      <c r="J15" s="41"/>
    </row>
    <row r="16" spans="1:11" ht="25.5" customHeight="1" x14ac:dyDescent="0.35">
      <c r="A16" s="4" t="s">
        <v>13</v>
      </c>
      <c r="B16" s="8" t="s">
        <v>79</v>
      </c>
      <c r="C16" s="41" t="str">
        <f>IFERROR(VLOOKUP(B16,'[1]Validacion datos'!D8:E64,2,FALSE),"")</f>
        <v>Reducir la vulnerabilidad, avanzar en la adaptación a los efectos del cambio climático y contribuir a la mitigación de sus causas</v>
      </c>
      <c r="D16" s="41"/>
      <c r="E16" s="41"/>
      <c r="F16" s="41"/>
      <c r="G16" s="41"/>
      <c r="H16" s="41"/>
      <c r="I16" s="41"/>
      <c r="J16" s="41"/>
    </row>
    <row r="17" spans="1:12" ht="15.5" x14ac:dyDescent="0.35">
      <c r="A17" s="42" t="s">
        <v>14</v>
      </c>
      <c r="B17" s="43"/>
      <c r="C17" s="43"/>
      <c r="D17" s="43"/>
      <c r="E17" s="43"/>
      <c r="F17" s="43"/>
      <c r="G17" s="43"/>
      <c r="H17" s="43"/>
      <c r="I17" s="43"/>
      <c r="J17" s="44"/>
    </row>
    <row r="18" spans="1:12" x14ac:dyDescent="0.35">
      <c r="A18" s="4" t="s">
        <v>15</v>
      </c>
      <c r="B18" s="97" t="s">
        <v>68</v>
      </c>
      <c r="C18" s="97"/>
      <c r="D18" s="97"/>
      <c r="E18" s="97"/>
      <c r="F18" s="97"/>
      <c r="G18" s="97"/>
      <c r="H18" s="97"/>
      <c r="I18" s="97"/>
      <c r="J18" s="98"/>
    </row>
    <row r="19" spans="1:12" ht="30" customHeight="1" x14ac:dyDescent="0.35">
      <c r="A19" s="9" t="s">
        <v>16</v>
      </c>
      <c r="B19" s="52" t="s">
        <v>69</v>
      </c>
      <c r="C19" s="52"/>
      <c r="D19" s="52"/>
      <c r="E19" s="52"/>
      <c r="F19" s="52"/>
      <c r="G19" s="52"/>
      <c r="H19" s="52"/>
      <c r="I19" s="52"/>
      <c r="J19" s="53"/>
    </row>
    <row r="20" spans="1:12" x14ac:dyDescent="0.35">
      <c r="A20" s="9" t="s">
        <v>17</v>
      </c>
      <c r="B20" s="52" t="s">
        <v>70</v>
      </c>
      <c r="C20" s="52"/>
      <c r="D20" s="52"/>
      <c r="E20" s="52"/>
      <c r="F20" s="52"/>
      <c r="G20" s="52"/>
      <c r="H20" s="52"/>
      <c r="I20" s="52"/>
      <c r="J20" s="53"/>
    </row>
    <row r="21" spans="1:12" ht="32.5" customHeight="1" x14ac:dyDescent="0.35">
      <c r="A21" s="9" t="s">
        <v>38</v>
      </c>
      <c r="B21" s="52" t="s">
        <v>71</v>
      </c>
      <c r="C21" s="52"/>
      <c r="D21" s="52"/>
      <c r="E21" s="52"/>
      <c r="F21" s="52"/>
      <c r="G21" s="52"/>
      <c r="H21" s="52"/>
      <c r="I21" s="52"/>
      <c r="J21" s="53"/>
      <c r="K21" s="1"/>
    </row>
    <row r="22" spans="1:12" ht="15.5" x14ac:dyDescent="0.35">
      <c r="A22" s="42" t="s">
        <v>18</v>
      </c>
      <c r="B22" s="43"/>
      <c r="C22" s="43"/>
      <c r="D22" s="43"/>
      <c r="E22" s="43"/>
      <c r="F22" s="43"/>
      <c r="G22" s="43"/>
      <c r="H22" s="43"/>
      <c r="I22" s="43"/>
      <c r="J22" s="44"/>
    </row>
    <row r="23" spans="1:12" ht="15.5" x14ac:dyDescent="0.35">
      <c r="A23" s="54" t="s">
        <v>19</v>
      </c>
      <c r="B23" s="55"/>
      <c r="C23" s="55"/>
      <c r="D23" s="55"/>
      <c r="E23" s="55"/>
      <c r="F23" s="55"/>
      <c r="G23" s="55"/>
      <c r="H23" s="55"/>
      <c r="I23" s="55"/>
      <c r="J23" s="56"/>
      <c r="K23" s="1"/>
    </row>
    <row r="24" spans="1:12" ht="15" customHeight="1" x14ac:dyDescent="0.35">
      <c r="A24" s="57" t="s">
        <v>20</v>
      </c>
      <c r="B24" s="58"/>
      <c r="C24" s="59" t="s">
        <v>21</v>
      </c>
      <c r="D24" s="61"/>
      <c r="E24" s="61"/>
      <c r="F24" s="61" t="s">
        <v>22</v>
      </c>
      <c r="G24" s="61"/>
      <c r="H24" s="58"/>
      <c r="I24" s="59" t="s">
        <v>23</v>
      </c>
      <c r="J24" s="60"/>
    </row>
    <row r="25" spans="1:12" x14ac:dyDescent="0.35">
      <c r="A25" s="62">
        <v>25000000</v>
      </c>
      <c r="B25" s="63"/>
      <c r="C25" s="69" cm="1">
        <f t="array" ref="C25">+Tabla13[Financiera
(B)]</f>
        <v>25000000</v>
      </c>
      <c r="D25" s="70"/>
      <c r="E25" s="71"/>
      <c r="F25" s="69">
        <v>4286115.6100000003</v>
      </c>
      <c r="G25" s="70"/>
      <c r="H25" s="71"/>
      <c r="I25" s="64">
        <f>+IF(F25&gt;0,F25/C25,0)</f>
        <v>0.17144462440000002</v>
      </c>
      <c r="J25" s="65"/>
    </row>
    <row r="26" spans="1:12" ht="15.5" x14ac:dyDescent="0.35">
      <c r="A26" s="54" t="s">
        <v>24</v>
      </c>
      <c r="B26" s="55"/>
      <c r="C26" s="55"/>
      <c r="D26" s="55"/>
      <c r="E26" s="55"/>
      <c r="F26" s="55"/>
      <c r="G26" s="55"/>
      <c r="H26" s="55"/>
      <c r="I26" s="55"/>
      <c r="J26" s="56"/>
      <c r="K26" s="1"/>
    </row>
    <row r="27" spans="1:12" x14ac:dyDescent="0.35">
      <c r="A27" s="5"/>
      <c r="B27"/>
      <c r="C27" s="66" t="s">
        <v>49</v>
      </c>
      <c r="D27" s="67"/>
      <c r="E27" s="66" t="s">
        <v>57</v>
      </c>
      <c r="F27" s="67"/>
      <c r="G27" s="66" t="s">
        <v>58</v>
      </c>
      <c r="H27" s="66"/>
      <c r="I27" s="66" t="s">
        <v>25</v>
      </c>
      <c r="J27" s="68"/>
    </row>
    <row r="28" spans="1:12" ht="39" x14ac:dyDescent="0.35">
      <c r="A28" s="10" t="s">
        <v>26</v>
      </c>
      <c r="B28" s="11" t="s">
        <v>27</v>
      </c>
      <c r="C28" s="11" t="s">
        <v>39</v>
      </c>
      <c r="D28" s="11" t="s">
        <v>40</v>
      </c>
      <c r="E28" s="11" t="s">
        <v>43</v>
      </c>
      <c r="F28" s="11" t="s">
        <v>44</v>
      </c>
      <c r="G28" s="11" t="s">
        <v>45</v>
      </c>
      <c r="H28" s="11" t="s">
        <v>46</v>
      </c>
      <c r="I28" s="11" t="s">
        <v>47</v>
      </c>
      <c r="J28" s="12" t="s">
        <v>48</v>
      </c>
      <c r="K28" s="40" t="s">
        <v>82</v>
      </c>
      <c r="L28" s="40" t="s">
        <v>83</v>
      </c>
    </row>
    <row r="29" spans="1:12" ht="78" customHeight="1" x14ac:dyDescent="0.35">
      <c r="A29" s="13" t="s">
        <v>80</v>
      </c>
      <c r="B29" s="14" t="s">
        <v>81</v>
      </c>
      <c r="C29" s="15">
        <v>50</v>
      </c>
      <c r="D29" s="16">
        <v>25000000</v>
      </c>
      <c r="E29" s="16">
        <v>15</v>
      </c>
      <c r="F29" s="16">
        <v>7500000</v>
      </c>
      <c r="G29" s="17">
        <v>10</v>
      </c>
      <c r="H29" s="16">
        <v>4286115.6100000003</v>
      </c>
      <c r="I29" s="18">
        <f>IF(G29&gt;0,G29/C29,0)</f>
        <v>0.2</v>
      </c>
      <c r="J29" s="19">
        <f>IF(H29&gt;0,H29/D29,0)</f>
        <v>0.17144462440000002</v>
      </c>
      <c r="K29" s="39">
        <f>Tabla13[[#This Row],[Física 
(E)]]/Tabla13[[#This Row],[Física
(C)]]-1</f>
        <v>-0.33333333333333337</v>
      </c>
      <c r="L29" s="39">
        <f>+Tabla13[[#This Row],[Financiera 
 (F)]]/Tabla13[[#This Row],[Financiera
(D)]]-1</f>
        <v>-0.42851791866666666</v>
      </c>
    </row>
    <row r="30" spans="1:12" ht="18.75" customHeight="1" x14ac:dyDescent="0.35">
      <c r="A30" s="42" t="s">
        <v>28</v>
      </c>
      <c r="B30" s="43"/>
      <c r="C30" s="43"/>
      <c r="D30" s="43"/>
      <c r="E30" s="43"/>
      <c r="F30" s="43"/>
      <c r="G30" s="43"/>
      <c r="H30" s="43"/>
      <c r="I30" s="43"/>
      <c r="J30" s="44"/>
    </row>
    <row r="31" spans="1:12" ht="48.75" customHeight="1" x14ac:dyDescent="0.35">
      <c r="A31" s="54" t="s">
        <v>29</v>
      </c>
      <c r="B31" s="55"/>
      <c r="C31" s="55"/>
      <c r="D31" s="55"/>
      <c r="E31" s="55"/>
      <c r="F31" s="55"/>
      <c r="G31" s="55"/>
      <c r="H31" s="55"/>
      <c r="I31" s="55"/>
      <c r="J31" s="56"/>
    </row>
    <row r="32" spans="1:12" x14ac:dyDescent="0.35">
      <c r="A32" s="20" t="s">
        <v>30</v>
      </c>
      <c r="B32" s="52" t="str" cm="1">
        <f t="array" ref="B32">+Tabla13[Producto]</f>
        <v>7788-Operadores aéreos participan en el plan de reducción de CO2 mediante la implementación de un esquema de compensaciones de emisiones</v>
      </c>
      <c r="C32" s="52"/>
      <c r="D32" s="52"/>
      <c r="E32" s="52"/>
      <c r="F32" s="52"/>
      <c r="G32" s="52"/>
      <c r="H32" s="52"/>
      <c r="I32" s="52"/>
      <c r="J32" s="53"/>
    </row>
    <row r="33" spans="1:11" x14ac:dyDescent="0.35">
      <c r="A33" s="20" t="s">
        <v>31</v>
      </c>
      <c r="B33" s="52" t="s">
        <v>88</v>
      </c>
      <c r="C33" s="52"/>
      <c r="D33" s="52"/>
      <c r="E33" s="52"/>
      <c r="F33" s="52"/>
      <c r="G33" s="52"/>
      <c r="H33" s="52"/>
      <c r="I33" s="52"/>
      <c r="J33" s="53"/>
    </row>
    <row r="34" spans="1:11" x14ac:dyDescent="0.35">
      <c r="A34" s="20" t="s">
        <v>32</v>
      </c>
      <c r="B34" s="99" t="s">
        <v>85</v>
      </c>
      <c r="C34" s="99"/>
      <c r="D34" s="99"/>
      <c r="E34" s="99"/>
      <c r="F34" s="99"/>
      <c r="G34" s="99"/>
      <c r="H34" s="99"/>
      <c r="I34" s="99"/>
      <c r="J34" s="100"/>
    </row>
    <row r="35" spans="1:11" ht="29" x14ac:dyDescent="0.35">
      <c r="A35" s="20" t="s">
        <v>33</v>
      </c>
      <c r="B35" s="99" t="s">
        <v>85</v>
      </c>
      <c r="C35" s="99"/>
      <c r="D35" s="99"/>
      <c r="E35" s="99"/>
      <c r="F35" s="99"/>
      <c r="G35" s="99"/>
      <c r="H35" s="99"/>
      <c r="I35" s="99"/>
      <c r="J35" s="100"/>
      <c r="K35" s="1"/>
    </row>
    <row r="36" spans="1:11" ht="27.75" customHeight="1" x14ac:dyDescent="0.35">
      <c r="A36" s="42" t="s">
        <v>34</v>
      </c>
      <c r="B36" s="43"/>
      <c r="C36" s="43"/>
      <c r="D36" s="43"/>
      <c r="E36" s="43"/>
      <c r="F36" s="43"/>
      <c r="G36" s="43"/>
      <c r="H36" s="43"/>
      <c r="I36" s="43"/>
      <c r="J36" s="44"/>
    </row>
    <row r="37" spans="1:11" ht="15.5" x14ac:dyDescent="0.35">
      <c r="A37" s="45" t="s">
        <v>35</v>
      </c>
      <c r="B37" s="46"/>
      <c r="C37" s="46"/>
      <c r="D37" s="46"/>
      <c r="E37" s="46"/>
      <c r="F37" s="46"/>
      <c r="G37" s="46"/>
      <c r="H37" s="46"/>
      <c r="I37" s="46"/>
      <c r="J37" s="47"/>
    </row>
    <row r="38" spans="1:11" ht="30.75" customHeight="1" x14ac:dyDescent="0.35">
      <c r="A38" s="48" t="s">
        <v>84</v>
      </c>
      <c r="B38" s="49"/>
      <c r="C38" s="49"/>
      <c r="D38" s="49"/>
      <c r="E38" s="49"/>
      <c r="F38" s="49"/>
      <c r="G38" s="49"/>
      <c r="H38" s="49"/>
      <c r="I38" s="49"/>
      <c r="J38" s="50"/>
    </row>
    <row r="39" spans="1:11" x14ac:dyDescent="0.35">
      <c r="A39" s="26"/>
      <c r="B39" s="26"/>
      <c r="C39" s="26"/>
      <c r="D39" s="26"/>
      <c r="E39" s="26"/>
      <c r="F39" s="26"/>
      <c r="G39" s="26"/>
      <c r="H39" s="26"/>
      <c r="I39" s="26"/>
      <c r="J39" s="26"/>
    </row>
    <row r="40" spans="1:11" x14ac:dyDescent="0.35">
      <c r="A40" s="51" t="s">
        <v>42</v>
      </c>
      <c r="B40" s="51"/>
      <c r="C40" s="51"/>
      <c r="D40" s="51"/>
      <c r="E40" s="51"/>
      <c r="F40" s="51"/>
      <c r="G40" s="51"/>
      <c r="H40" s="51"/>
      <c r="I40" s="51"/>
      <c r="J40" s="51"/>
    </row>
    <row r="42" spans="1:11" ht="15" thickBot="1" x14ac:dyDescent="0.4">
      <c r="A42" s="29" t="s">
        <v>51</v>
      </c>
      <c r="B42" s="30">
        <f>+A25</f>
        <v>25000000</v>
      </c>
      <c r="G42" s="91"/>
      <c r="H42" s="91"/>
      <c r="I42" s="91"/>
      <c r="J42" s="91"/>
    </row>
    <row r="43" spans="1:11" x14ac:dyDescent="0.35">
      <c r="A43" s="29" t="s">
        <v>52</v>
      </c>
      <c r="B43" s="30">
        <f>+C25</f>
        <v>25000000</v>
      </c>
      <c r="G43" s="90" t="s">
        <v>78</v>
      </c>
      <c r="H43" s="90"/>
      <c r="I43" s="90"/>
      <c r="J43" s="90"/>
    </row>
    <row r="44" spans="1:11" x14ac:dyDescent="0.35">
      <c r="A44" s="29" t="s">
        <v>54</v>
      </c>
      <c r="B44" s="30">
        <f>+F25</f>
        <v>4286115.6100000003</v>
      </c>
      <c r="G44" s="90" t="s">
        <v>55</v>
      </c>
      <c r="H44" s="90"/>
      <c r="I44" s="90"/>
      <c r="J44" s="90"/>
    </row>
  </sheetData>
  <mergeCells count="51">
    <mergeCell ref="G44:J44"/>
    <mergeCell ref="A31:J31"/>
    <mergeCell ref="B32:J32"/>
    <mergeCell ref="B33:J33"/>
    <mergeCell ref="B34:J34"/>
    <mergeCell ref="B35:J35"/>
    <mergeCell ref="A36:J36"/>
    <mergeCell ref="A37:J37"/>
    <mergeCell ref="A38:J38"/>
    <mergeCell ref="A40:J40"/>
    <mergeCell ref="G42:J42"/>
    <mergeCell ref="G43:J43"/>
    <mergeCell ref="A30:J30"/>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conditionalFormatting sqref="K29:L29">
    <cfRule type="cellIs" dxfId="0" priority="1" operator="notBetween">
      <formula>-0.05</formula>
      <formula>0.05</formula>
    </cfRule>
  </conditionalFormatting>
  <dataValidations count="16">
    <dataValidation allowBlank="1" showInputMessage="1" showErrorMessage="1" prompt="Nombre de cada producto" sqref="A28:A29" xr:uid="{C79F51F4-7BF3-4418-83C7-3EAA33790023}"/>
    <dataValidation allowBlank="1" showInputMessage="1" showErrorMessage="1" prompt="Nombre del indicador" sqref="B28:B29" xr:uid="{B3CF1AC9-02ED-423A-8874-57AE9DECA7A9}"/>
    <dataValidation allowBlank="1" showInputMessage="1" showErrorMessage="1" prompt="Meta alcanzada en el trimestre" sqref="G28:G29" xr:uid="{D82D297E-3733-459D-B52B-A4426B88D79E}"/>
    <dataValidation allowBlank="1" showInputMessage="1" showErrorMessage="1" prompt="Monto ejecutado en el trimestre" sqref="H28:H29" xr:uid="{5A90D0E0-C386-4233-B20A-9238047E7703}"/>
    <dataValidation allowBlank="1" sqref="A8" xr:uid="{4B386458-5EDF-41C8-9A4E-951092019EA6}"/>
    <dataValidation allowBlank="1" showInputMessage="1" prompt="Nombre del capítulo" sqref="B8:J10" xr:uid="{080C308A-D4C7-4578-8031-AAB46E9B43AD}"/>
    <dataValidation allowBlank="1" showInputMessage="1" showErrorMessage="1" prompt="¿A quién va dirigido el programa?, ¿qué característica tiene esta población que requiere ser beneficiada?" sqref="B20:J20" xr:uid="{B5292F14-A969-410A-B90A-CA0DF8DF6FF6}"/>
    <dataValidation allowBlank="1" showInputMessage="1" showErrorMessage="1" prompt="Nombre del producto" sqref="B32:J32" xr:uid="{32A5F053-4C16-43CD-BAA6-C414B04CD803}"/>
    <dataValidation allowBlank="1" showInputMessage="1" showErrorMessage="1" prompt="¿En qué consiste el producto? su objetivo" sqref="B33:J33" xr:uid="{8E4353DE-9549-4B4F-A27C-FBD8AB7C74AD}"/>
    <dataValidation allowBlank="1" showInputMessage="1" showErrorMessage="1" prompt="1. Describir lo plasmado en el presupuesto_x000a_2. Describir lo alcanzado en términos financieros y de producción " sqref="B34:J34" xr:uid="{C5FB3119-BAF7-4B17-94A2-CE00E1903275}"/>
    <dataValidation allowBlank="1" showInputMessage="1" showErrorMessage="1" prompt="De existir desvío, explicar razones." sqref="B35:J35" xr:uid="{91FC6C7E-5035-4A42-86B7-4EA23FE081E9}"/>
    <dataValidation allowBlank="1" showInputMessage="1" showErrorMessage="1" prompt="Oportunidades de mejora identificadas" sqref="A38:J39" xr:uid="{7D9D77BC-6CDE-422E-B063-17634C0B959B}"/>
    <dataValidation allowBlank="1" showInputMessage="1" showErrorMessage="1" prompt="Presupuesto del programa" sqref="A25:C25 F25" xr:uid="{8811E793-45DD-480C-8A00-A73DEFEC440B}"/>
    <dataValidation allowBlank="1" showInputMessage="1" showErrorMessage="1" prompt="¿En qué consiste el programa?" sqref="B19:J19" xr:uid="{211B8324-854E-4B2C-8992-E2B12CB1030A}"/>
    <dataValidation allowBlank="1" showInputMessage="1" showErrorMessage="1" prompt="Meta anual del indicador" sqref="E28 C28:C29" xr:uid="{954C34C1-3C1F-486F-8F04-B110980ABCE5}"/>
    <dataValidation allowBlank="1" showInputMessage="1" showErrorMessage="1" prompt="Monto presupuestado para el producto" sqref="F28 E29:F29 D28:D29" xr:uid="{49CA29A9-9164-4BA7-978B-E7A223FBD9E5}"/>
  </dataValidations>
  <pageMargins left="0.7" right="0.7" top="0.75" bottom="0.75" header="0.3" footer="0.3"/>
  <pageSetup scale="63" fitToHeight="0"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78A2A-9096-4C54-A6BD-119A06CD0C3F}">
  <sheetPr>
    <pageSetUpPr fitToPage="1"/>
  </sheetPr>
  <dimension ref="A1:K46"/>
  <sheetViews>
    <sheetView view="pageBreakPreview" topLeftCell="A33" zoomScaleNormal="100" zoomScaleSheetLayoutView="100" workbookViewId="0">
      <selection activeCell="A42" sqref="A42:J42"/>
    </sheetView>
  </sheetViews>
  <sheetFormatPr baseColWidth="10" defaultColWidth="10.90625" defaultRowHeight="14.5" x14ac:dyDescent="0.35"/>
  <cols>
    <col min="1" max="1" width="23" style="6" customWidth="1"/>
    <col min="2" max="2" width="16.1796875" style="6" bestFit="1" customWidth="1"/>
    <col min="3" max="3" width="12.7265625" style="6" customWidth="1"/>
    <col min="4" max="4" width="13.7265625" style="6" bestFit="1" customWidth="1"/>
    <col min="5" max="7" width="12.7265625" style="6" customWidth="1"/>
    <col min="8" max="8" width="13.453125" style="6" bestFit="1" customWidth="1"/>
    <col min="9" max="10" width="12.7265625" style="6" customWidth="1"/>
    <col min="11" max="11" width="10.90625" style="6"/>
  </cols>
  <sheetData>
    <row r="1" spans="1:11" ht="21.5" thickBot="1" x14ac:dyDescent="0.4">
      <c r="A1" s="21"/>
      <c r="B1" s="75" t="s">
        <v>59</v>
      </c>
      <c r="C1" s="76"/>
      <c r="D1" s="76"/>
      <c r="E1" s="76"/>
      <c r="F1" s="76"/>
      <c r="G1" s="76"/>
      <c r="H1" s="76"/>
      <c r="I1" s="76"/>
      <c r="J1" s="77"/>
      <c r="K1" s="1"/>
    </row>
    <row r="2" spans="1:11" ht="21.5" thickBot="1" x14ac:dyDescent="0.4">
      <c r="A2" s="22"/>
      <c r="B2" s="78" t="s">
        <v>0</v>
      </c>
      <c r="C2" s="79"/>
      <c r="D2" s="78" t="s">
        <v>1</v>
      </c>
      <c r="E2" s="79"/>
      <c r="F2" s="79"/>
      <c r="G2" s="79"/>
      <c r="H2" s="80"/>
      <c r="I2" s="2" t="s">
        <v>2</v>
      </c>
      <c r="J2" s="3" t="s">
        <v>3</v>
      </c>
      <c r="K2" s="1"/>
    </row>
    <row r="3" spans="1:11" ht="20.25" customHeight="1" thickBot="1" x14ac:dyDescent="0.4">
      <c r="A3" s="23"/>
      <c r="B3" s="81" t="s">
        <v>4</v>
      </c>
      <c r="C3" s="82"/>
      <c r="D3" s="81"/>
      <c r="E3" s="82"/>
      <c r="F3" s="82"/>
      <c r="G3" s="82"/>
      <c r="H3" s="83"/>
      <c r="I3" s="27"/>
      <c r="J3" s="28"/>
      <c r="K3" s="1"/>
    </row>
    <row r="4" spans="1:11" ht="9" customHeight="1" x14ac:dyDescent="0.35">
      <c r="A4" s="84"/>
      <c r="B4" s="85"/>
      <c r="C4" s="85"/>
      <c r="D4" s="86"/>
      <c r="E4" s="86"/>
      <c r="F4" s="86"/>
      <c r="G4" s="86"/>
      <c r="H4" s="86"/>
      <c r="I4" s="85"/>
      <c r="J4" s="87"/>
      <c r="K4" s="1"/>
    </row>
    <row r="5" spans="1:11" ht="3" customHeight="1" x14ac:dyDescent="0.35">
      <c r="A5" s="72"/>
      <c r="B5" s="73"/>
      <c r="C5" s="73"/>
      <c r="D5" s="73"/>
      <c r="E5" s="73"/>
      <c r="F5" s="73"/>
      <c r="G5" s="73"/>
      <c r="H5" s="73"/>
      <c r="I5" s="73"/>
      <c r="J5" s="74"/>
      <c r="K5" s="1"/>
    </row>
    <row r="6" spans="1:11" ht="15.5" x14ac:dyDescent="0.35">
      <c r="A6" s="42" t="s">
        <v>5</v>
      </c>
      <c r="B6" s="43"/>
      <c r="C6" s="43"/>
      <c r="D6" s="43"/>
      <c r="E6" s="43"/>
      <c r="F6" s="43"/>
      <c r="G6" s="43"/>
      <c r="H6" s="43"/>
      <c r="I6" s="43"/>
      <c r="J6" s="44"/>
      <c r="K6" s="1"/>
    </row>
    <row r="7" spans="1:11" ht="15.5" x14ac:dyDescent="0.35">
      <c r="A7" s="54" t="s">
        <v>6</v>
      </c>
      <c r="B7" s="55"/>
      <c r="C7" s="55"/>
      <c r="D7" s="55"/>
      <c r="E7" s="55"/>
      <c r="F7" s="55"/>
      <c r="G7" s="55"/>
      <c r="H7" s="55"/>
      <c r="I7" s="55"/>
      <c r="J7" s="56"/>
      <c r="K7" s="1"/>
    </row>
    <row r="8" spans="1:11" x14ac:dyDescent="0.35">
      <c r="A8" s="4" t="s">
        <v>7</v>
      </c>
      <c r="B8" s="88" t="s">
        <v>62</v>
      </c>
      <c r="C8" s="88"/>
      <c r="D8" s="88"/>
      <c r="E8" s="88"/>
      <c r="F8" s="88"/>
      <c r="G8" s="88"/>
      <c r="H8" s="88"/>
      <c r="I8" s="88"/>
      <c r="J8" s="88"/>
      <c r="K8" s="1"/>
    </row>
    <row r="9" spans="1:11" ht="15" customHeight="1" x14ac:dyDescent="0.35">
      <c r="A9" s="24" t="s">
        <v>36</v>
      </c>
      <c r="B9" s="88" t="s">
        <v>63</v>
      </c>
      <c r="C9" s="88"/>
      <c r="D9" s="88"/>
      <c r="E9" s="88"/>
      <c r="F9" s="88"/>
      <c r="G9" s="88"/>
      <c r="H9" s="88"/>
      <c r="I9" s="88"/>
      <c r="J9" s="88"/>
      <c r="K9" s="1"/>
    </row>
    <row r="10" spans="1:11" x14ac:dyDescent="0.35">
      <c r="A10" s="24" t="s">
        <v>37</v>
      </c>
      <c r="B10" s="88" t="s">
        <v>64</v>
      </c>
      <c r="C10" s="88"/>
      <c r="D10" s="88"/>
      <c r="E10" s="88"/>
      <c r="F10" s="88"/>
      <c r="G10" s="88"/>
      <c r="H10" s="88"/>
      <c r="I10" s="88"/>
      <c r="J10" s="88"/>
      <c r="K10" s="1"/>
    </row>
    <row r="11" spans="1:11" ht="31.5" customHeight="1" x14ac:dyDescent="0.35">
      <c r="A11" s="4" t="s">
        <v>8</v>
      </c>
      <c r="B11" s="89" t="s">
        <v>65</v>
      </c>
      <c r="C11" s="89"/>
      <c r="D11" s="89"/>
      <c r="E11" s="89"/>
      <c r="F11" s="89"/>
      <c r="G11" s="89"/>
      <c r="H11" s="89"/>
      <c r="I11" s="89"/>
      <c r="J11" s="89"/>
    </row>
    <row r="12" spans="1:11" ht="27.75" customHeight="1" x14ac:dyDescent="0.35">
      <c r="A12" s="4" t="s">
        <v>9</v>
      </c>
      <c r="B12" s="89" t="s">
        <v>66</v>
      </c>
      <c r="C12" s="89"/>
      <c r="D12" s="89"/>
      <c r="E12" s="89"/>
      <c r="F12" s="89"/>
      <c r="G12" s="89"/>
      <c r="H12" s="89"/>
      <c r="I12" s="89"/>
      <c r="J12" s="89"/>
    </row>
    <row r="13" spans="1:11" ht="15.5" x14ac:dyDescent="0.35">
      <c r="A13" s="42" t="s">
        <v>10</v>
      </c>
      <c r="B13" s="43"/>
      <c r="C13" s="43"/>
      <c r="D13" s="43"/>
      <c r="E13" s="43"/>
      <c r="F13" s="43"/>
      <c r="G13" s="43"/>
      <c r="H13" s="43"/>
      <c r="I13" s="43"/>
      <c r="J13" s="44"/>
    </row>
    <row r="14" spans="1:11" x14ac:dyDescent="0.35">
      <c r="A14" s="4" t="s">
        <v>11</v>
      </c>
      <c r="B14" s="25">
        <v>3</v>
      </c>
      <c r="C14" s="41" t="str">
        <f>IFERROR(VLOOKUP(B14,'[1]Validacion datos'!A2:B5,2,FALSE),"")</f>
        <v>DESARROLLO PRODUCTIVO</v>
      </c>
      <c r="D14" s="41"/>
      <c r="E14" s="41"/>
      <c r="F14" s="41"/>
      <c r="G14" s="41"/>
      <c r="H14" s="41"/>
      <c r="I14" s="41"/>
      <c r="J14" s="41"/>
    </row>
    <row r="15" spans="1:11" x14ac:dyDescent="0.35">
      <c r="A15" s="4" t="s">
        <v>12</v>
      </c>
      <c r="B15" s="7">
        <v>3.3</v>
      </c>
      <c r="C15" s="41" t="str">
        <f>IFERROR(VLOOKUP(B15,'[1]Validacion datos'!A8:B26,2,FALSE),"")</f>
        <v>Competitividad e innovavión en un ambiente favorable a la cooperación y la responsabilidad social</v>
      </c>
      <c r="D15" s="41"/>
      <c r="E15" s="41"/>
      <c r="F15" s="41"/>
      <c r="G15" s="41"/>
      <c r="H15" s="41"/>
      <c r="I15" s="41"/>
      <c r="J15" s="41"/>
    </row>
    <row r="16" spans="1:11" ht="25.5" customHeight="1" x14ac:dyDescent="0.35">
      <c r="A16" s="4" t="s">
        <v>13</v>
      </c>
      <c r="B16" s="8" t="s">
        <v>67</v>
      </c>
      <c r="C16" s="41" t="str">
        <f>IFERROR(VLOOKUP(B16,'[1]Validacion datos'!D8:E64,2,FALSE),"")</f>
        <v>Expandir la cobertura y mejorar la calidad y competitividad de la infraestructura y servicios de transporte, logística, orientándolos a la integración del territorio, al apoyo del desarrollo productivo a la inserción competitiva en los mercados internacionales.</v>
      </c>
      <c r="D16" s="41"/>
      <c r="E16" s="41"/>
      <c r="F16" s="41"/>
      <c r="G16" s="41"/>
      <c r="H16" s="41"/>
      <c r="I16" s="41"/>
      <c r="J16" s="41"/>
    </row>
    <row r="17" spans="1:11" ht="15.5" x14ac:dyDescent="0.35">
      <c r="A17" s="42" t="s">
        <v>14</v>
      </c>
      <c r="B17" s="43"/>
      <c r="C17" s="43"/>
      <c r="D17" s="43"/>
      <c r="E17" s="43"/>
      <c r="F17" s="43"/>
      <c r="G17" s="43"/>
      <c r="H17" s="43"/>
      <c r="I17" s="43"/>
      <c r="J17" s="44"/>
    </row>
    <row r="18" spans="1:11" x14ac:dyDescent="0.35">
      <c r="A18" s="4" t="s">
        <v>15</v>
      </c>
      <c r="B18" s="52" t="s">
        <v>68</v>
      </c>
      <c r="C18" s="52"/>
      <c r="D18" s="52"/>
      <c r="E18" s="52"/>
      <c r="F18" s="52"/>
      <c r="G18" s="52"/>
      <c r="H18" s="52"/>
      <c r="I18" s="52"/>
      <c r="J18" s="53"/>
    </row>
    <row r="19" spans="1:11" ht="30" customHeight="1" x14ac:dyDescent="0.35">
      <c r="A19" s="9" t="s">
        <v>16</v>
      </c>
      <c r="B19" s="52" t="s">
        <v>69</v>
      </c>
      <c r="C19" s="52"/>
      <c r="D19" s="52"/>
      <c r="E19" s="52"/>
      <c r="F19" s="52"/>
      <c r="G19" s="52"/>
      <c r="H19" s="52"/>
      <c r="I19" s="52"/>
      <c r="J19" s="53"/>
    </row>
    <row r="20" spans="1:11" x14ac:dyDescent="0.35">
      <c r="A20" s="9" t="s">
        <v>17</v>
      </c>
      <c r="B20" s="52" t="s">
        <v>70</v>
      </c>
      <c r="C20" s="52"/>
      <c r="D20" s="52"/>
      <c r="E20" s="52"/>
      <c r="F20" s="52"/>
      <c r="G20" s="52"/>
      <c r="H20" s="52"/>
      <c r="I20" s="52"/>
      <c r="J20" s="53"/>
    </row>
    <row r="21" spans="1:11" ht="32.5" customHeight="1" x14ac:dyDescent="0.35">
      <c r="A21" s="9" t="s">
        <v>38</v>
      </c>
      <c r="B21" s="52" t="s">
        <v>71</v>
      </c>
      <c r="C21" s="52"/>
      <c r="D21" s="52"/>
      <c r="E21" s="52"/>
      <c r="F21" s="52"/>
      <c r="G21" s="52"/>
      <c r="H21" s="52"/>
      <c r="I21" s="52"/>
      <c r="J21" s="53"/>
      <c r="K21" s="1"/>
    </row>
    <row r="22" spans="1:11" ht="15.5" x14ac:dyDescent="0.35">
      <c r="A22" s="42" t="s">
        <v>18</v>
      </c>
      <c r="B22" s="43"/>
      <c r="C22" s="43"/>
      <c r="D22" s="43"/>
      <c r="E22" s="43"/>
      <c r="F22" s="43"/>
      <c r="G22" s="43"/>
      <c r="H22" s="43"/>
      <c r="I22" s="43"/>
      <c r="J22" s="44"/>
    </row>
    <row r="23" spans="1:11" ht="15.5" x14ac:dyDescent="0.35">
      <c r="A23" s="54" t="s">
        <v>19</v>
      </c>
      <c r="B23" s="55"/>
      <c r="C23" s="55"/>
      <c r="D23" s="55"/>
      <c r="E23" s="55"/>
      <c r="F23" s="55"/>
      <c r="G23" s="55"/>
      <c r="H23" s="55"/>
      <c r="I23" s="55"/>
      <c r="J23" s="56"/>
      <c r="K23" s="1"/>
    </row>
    <row r="24" spans="1:11" ht="15" customHeight="1" x14ac:dyDescent="0.35">
      <c r="A24" s="57" t="s">
        <v>20</v>
      </c>
      <c r="B24" s="58"/>
      <c r="C24" s="59" t="s">
        <v>21</v>
      </c>
      <c r="D24" s="61"/>
      <c r="E24" s="61"/>
      <c r="F24" s="61" t="s">
        <v>22</v>
      </c>
      <c r="G24" s="61"/>
      <c r="H24" s="58"/>
      <c r="I24" s="59" t="s">
        <v>23</v>
      </c>
      <c r="J24" s="60"/>
    </row>
    <row r="25" spans="1:11" x14ac:dyDescent="0.35">
      <c r="A25" s="62">
        <v>253456268</v>
      </c>
      <c r="B25" s="63"/>
      <c r="C25" s="69">
        <v>333372759</v>
      </c>
      <c r="D25" s="70"/>
      <c r="E25" s="71"/>
      <c r="F25" s="69">
        <v>300848693.76999998</v>
      </c>
      <c r="G25" s="70"/>
      <c r="H25" s="71"/>
      <c r="I25" s="64">
        <f>+IF(F25&gt;0,F25/C25,0)</f>
        <v>0.9024393434917698</v>
      </c>
      <c r="J25" s="65"/>
    </row>
    <row r="26" spans="1:11" ht="15.5" x14ac:dyDescent="0.35">
      <c r="A26" s="54" t="s">
        <v>24</v>
      </c>
      <c r="B26" s="55"/>
      <c r="C26" s="55"/>
      <c r="D26" s="55"/>
      <c r="E26" s="55"/>
      <c r="F26" s="55"/>
      <c r="G26" s="55"/>
      <c r="H26" s="55"/>
      <c r="I26" s="55"/>
      <c r="J26" s="56"/>
      <c r="K26" s="1"/>
    </row>
    <row r="27" spans="1:11" x14ac:dyDescent="0.35">
      <c r="A27" s="5"/>
      <c r="B27"/>
      <c r="C27" s="66" t="s">
        <v>49</v>
      </c>
      <c r="D27" s="67"/>
      <c r="E27" s="66" t="s">
        <v>57</v>
      </c>
      <c r="F27" s="67"/>
      <c r="G27" s="66" t="s">
        <v>58</v>
      </c>
      <c r="H27" s="66"/>
      <c r="I27" s="66" t="s">
        <v>25</v>
      </c>
      <c r="J27" s="68"/>
    </row>
    <row r="28" spans="1:11" ht="39" x14ac:dyDescent="0.35">
      <c r="A28" s="10" t="s">
        <v>26</v>
      </c>
      <c r="B28" s="11" t="s">
        <v>27</v>
      </c>
      <c r="C28" s="11" t="s">
        <v>39</v>
      </c>
      <c r="D28" s="11" t="s">
        <v>40</v>
      </c>
      <c r="E28" s="11" t="s">
        <v>43</v>
      </c>
      <c r="F28" s="11" t="s">
        <v>44</v>
      </c>
      <c r="G28" s="11" t="s">
        <v>45</v>
      </c>
      <c r="H28" s="11" t="s">
        <v>46</v>
      </c>
      <c r="I28" s="11" t="s">
        <v>47</v>
      </c>
      <c r="J28" s="12" t="s">
        <v>48</v>
      </c>
    </row>
    <row r="29" spans="1:11" ht="46" customHeight="1" x14ac:dyDescent="0.35">
      <c r="A29" s="13" t="s">
        <v>72</v>
      </c>
      <c r="B29" s="14" t="s">
        <v>73</v>
      </c>
      <c r="C29" s="15">
        <v>6237</v>
      </c>
      <c r="D29" s="16">
        <v>86702456.989999995</v>
      </c>
      <c r="E29" s="16">
        <v>1454</v>
      </c>
      <c r="F29" s="16">
        <v>20212501.600000001</v>
      </c>
      <c r="G29" s="17">
        <v>1581</v>
      </c>
      <c r="H29" s="16">
        <v>20356235.07</v>
      </c>
      <c r="I29" s="18">
        <f>IF(G29&gt;0,G29/C29,0)</f>
        <v>0.25348725348725348</v>
      </c>
      <c r="J29" s="19">
        <f>IF(H29&gt;0,H29/D29,0)</f>
        <v>0.23478267833110922</v>
      </c>
    </row>
    <row r="30" spans="1:11" ht="55.5" customHeight="1" x14ac:dyDescent="0.35">
      <c r="A30" s="31" t="s">
        <v>74</v>
      </c>
      <c r="B30" s="32" t="s">
        <v>75</v>
      </c>
      <c r="C30" s="33">
        <v>13</v>
      </c>
      <c r="D30" s="38">
        <v>68799876.010000005</v>
      </c>
      <c r="E30" s="34"/>
      <c r="F30" s="34">
        <v>1587689.08</v>
      </c>
      <c r="G30" s="35"/>
      <c r="H30" s="34">
        <v>1180505.06</v>
      </c>
      <c r="I30" s="36">
        <f t="shared" ref="I30:J31" si="0">IF(G30&gt;0,G30/C30,0)</f>
        <v>0</v>
      </c>
      <c r="J30" s="37">
        <f t="shared" si="0"/>
        <v>1.7158534701841827E-2</v>
      </c>
    </row>
    <row r="31" spans="1:11" ht="67" customHeight="1" x14ac:dyDescent="0.35">
      <c r="A31" s="31" t="s">
        <v>76</v>
      </c>
      <c r="B31" s="32" t="s">
        <v>77</v>
      </c>
      <c r="C31" s="33">
        <v>222538</v>
      </c>
      <c r="D31" s="34">
        <v>811066532</v>
      </c>
      <c r="E31" s="34">
        <v>59396</v>
      </c>
      <c r="F31" s="34">
        <v>217474498.58000001</v>
      </c>
      <c r="G31" s="35">
        <v>57396</v>
      </c>
      <c r="H31" s="16">
        <v>216600161.96000001</v>
      </c>
      <c r="I31" s="36">
        <f t="shared" si="0"/>
        <v>0.25791550207155634</v>
      </c>
      <c r="J31" s="37">
        <f t="shared" si="0"/>
        <v>0.26705597310973744</v>
      </c>
    </row>
    <row r="32" spans="1:11" ht="18.75" customHeight="1" x14ac:dyDescent="0.35">
      <c r="A32" s="42" t="s">
        <v>28</v>
      </c>
      <c r="B32" s="43"/>
      <c r="C32" s="43"/>
      <c r="D32" s="43"/>
      <c r="E32" s="43"/>
      <c r="F32" s="43"/>
      <c r="G32" s="43"/>
      <c r="H32" s="43"/>
      <c r="I32" s="43"/>
      <c r="J32" s="44"/>
    </row>
    <row r="33" spans="1:11" ht="48.75" customHeight="1" x14ac:dyDescent="0.35">
      <c r="A33" s="54" t="s">
        <v>29</v>
      </c>
      <c r="B33" s="55"/>
      <c r="C33" s="55"/>
      <c r="D33" s="55"/>
      <c r="E33" s="55"/>
      <c r="F33" s="55"/>
      <c r="G33" s="55"/>
      <c r="H33" s="55"/>
      <c r="I33" s="55"/>
      <c r="J33" s="56"/>
    </row>
    <row r="34" spans="1:11" ht="64.5" customHeight="1" x14ac:dyDescent="0.35">
      <c r="A34" s="20" t="s">
        <v>30</v>
      </c>
      <c r="B34" s="99" t="s">
        <v>50</v>
      </c>
      <c r="C34" s="99"/>
      <c r="D34" s="99"/>
      <c r="E34" s="99"/>
      <c r="F34" s="99"/>
      <c r="G34" s="99"/>
      <c r="H34" s="99"/>
      <c r="I34" s="99"/>
      <c r="J34" s="100"/>
    </row>
    <row r="35" spans="1:11" ht="90" customHeight="1" x14ac:dyDescent="0.35">
      <c r="A35" s="20" t="s">
        <v>31</v>
      </c>
      <c r="B35" s="99" t="s">
        <v>56</v>
      </c>
      <c r="C35" s="99"/>
      <c r="D35" s="99"/>
      <c r="E35" s="99"/>
      <c r="F35" s="99"/>
      <c r="G35" s="99"/>
      <c r="H35" s="99"/>
      <c r="I35" s="99"/>
      <c r="J35" s="100"/>
    </row>
    <row r="36" spans="1:11" x14ac:dyDescent="0.35">
      <c r="A36" s="20" t="s">
        <v>32</v>
      </c>
      <c r="B36" s="99" t="s">
        <v>60</v>
      </c>
      <c r="C36" s="99"/>
      <c r="D36" s="99"/>
      <c r="E36" s="99"/>
      <c r="F36" s="99"/>
      <c r="G36" s="99"/>
      <c r="H36" s="99"/>
      <c r="I36" s="99"/>
      <c r="J36" s="100"/>
    </row>
    <row r="37" spans="1:11" ht="29" x14ac:dyDescent="0.35">
      <c r="A37" s="20" t="s">
        <v>33</v>
      </c>
      <c r="B37" s="101" t="s">
        <v>61</v>
      </c>
      <c r="C37" s="101"/>
      <c r="D37" s="101"/>
      <c r="E37" s="101"/>
      <c r="F37" s="101"/>
      <c r="G37" s="101"/>
      <c r="H37" s="101"/>
      <c r="I37" s="101"/>
      <c r="J37" s="102"/>
      <c r="K37" s="1"/>
    </row>
    <row r="38" spans="1:11" ht="27.75" customHeight="1" x14ac:dyDescent="0.35">
      <c r="A38" s="42" t="s">
        <v>34</v>
      </c>
      <c r="B38" s="43"/>
      <c r="C38" s="43"/>
      <c r="D38" s="43"/>
      <c r="E38" s="43"/>
      <c r="F38" s="43"/>
      <c r="G38" s="43"/>
      <c r="H38" s="43"/>
      <c r="I38" s="43"/>
      <c r="J38" s="44"/>
    </row>
    <row r="39" spans="1:11" ht="15.5" x14ac:dyDescent="0.35">
      <c r="A39" s="45" t="s">
        <v>35</v>
      </c>
      <c r="B39" s="46"/>
      <c r="C39" s="46"/>
      <c r="D39" s="46"/>
      <c r="E39" s="46"/>
      <c r="F39" s="46"/>
      <c r="G39" s="46"/>
      <c r="H39" s="46"/>
      <c r="I39" s="46"/>
      <c r="J39" s="47"/>
    </row>
    <row r="40" spans="1:11" ht="30.75" customHeight="1" x14ac:dyDescent="0.35">
      <c r="A40" s="48" t="s">
        <v>41</v>
      </c>
      <c r="B40" s="49"/>
      <c r="C40" s="49"/>
      <c r="D40" s="49"/>
      <c r="E40" s="49"/>
      <c r="F40" s="49"/>
      <c r="G40" s="49"/>
      <c r="H40" s="49"/>
      <c r="I40" s="49"/>
      <c r="J40" s="50"/>
    </row>
    <row r="41" spans="1:11" x14ac:dyDescent="0.35">
      <c r="A41" s="26"/>
      <c r="B41" s="26"/>
      <c r="C41" s="26"/>
      <c r="D41" s="26"/>
      <c r="E41" s="26"/>
      <c r="F41" s="26"/>
      <c r="G41" s="26"/>
      <c r="H41" s="26"/>
      <c r="I41" s="26"/>
      <c r="J41" s="26"/>
    </row>
    <row r="42" spans="1:11" x14ac:dyDescent="0.35">
      <c r="A42" s="51" t="s">
        <v>42</v>
      </c>
      <c r="B42" s="51"/>
      <c r="C42" s="51"/>
      <c r="D42" s="51"/>
      <c r="E42" s="51"/>
      <c r="F42" s="51"/>
      <c r="G42" s="51"/>
      <c r="H42" s="51"/>
      <c r="I42" s="51"/>
      <c r="J42" s="51"/>
    </row>
    <row r="44" spans="1:11" ht="15" thickBot="1" x14ac:dyDescent="0.4">
      <c r="A44" s="29" t="s">
        <v>51</v>
      </c>
      <c r="B44" s="30">
        <v>253456268</v>
      </c>
      <c r="G44" s="91"/>
      <c r="H44" s="91"/>
      <c r="I44" s="91"/>
    </row>
    <row r="45" spans="1:11" x14ac:dyDescent="0.35">
      <c r="A45" s="29" t="s">
        <v>52</v>
      </c>
      <c r="B45" s="30">
        <v>333372759</v>
      </c>
      <c r="G45" s="103" t="s">
        <v>53</v>
      </c>
      <c r="H45" s="103"/>
      <c r="I45" s="103"/>
    </row>
    <row r="46" spans="1:11" x14ac:dyDescent="0.35">
      <c r="A46" s="29" t="s">
        <v>54</v>
      </c>
      <c r="B46" s="30">
        <v>321229381.91000003</v>
      </c>
      <c r="G46" s="90" t="s">
        <v>55</v>
      </c>
      <c r="H46" s="90"/>
      <c r="I46" s="90"/>
    </row>
  </sheetData>
  <mergeCells count="51">
    <mergeCell ref="G46:I46"/>
    <mergeCell ref="A33:J33"/>
    <mergeCell ref="B34:J34"/>
    <mergeCell ref="B35:J35"/>
    <mergeCell ref="B36:J36"/>
    <mergeCell ref="B37:J37"/>
    <mergeCell ref="A38:J38"/>
    <mergeCell ref="A39:J39"/>
    <mergeCell ref="A40:J40"/>
    <mergeCell ref="A42:J42"/>
    <mergeCell ref="G44:I44"/>
    <mergeCell ref="G45:I45"/>
    <mergeCell ref="A32:J32"/>
    <mergeCell ref="A23:J23"/>
    <mergeCell ref="A24:B24"/>
    <mergeCell ref="C24:E24"/>
    <mergeCell ref="F24:H24"/>
    <mergeCell ref="I24:J24"/>
    <mergeCell ref="A25:B25"/>
    <mergeCell ref="C25:E25"/>
    <mergeCell ref="F25:H25"/>
    <mergeCell ref="I25:J25"/>
    <mergeCell ref="A26:J26"/>
    <mergeCell ref="C27:D27"/>
    <mergeCell ref="E27:F27"/>
    <mergeCell ref="G27:H27"/>
    <mergeCell ref="I27:J27"/>
    <mergeCell ref="A22:J22"/>
    <mergeCell ref="B11:J11"/>
    <mergeCell ref="B12:J12"/>
    <mergeCell ref="A13:J13"/>
    <mergeCell ref="C14:J14"/>
    <mergeCell ref="C15:J15"/>
    <mergeCell ref="C16:J16"/>
    <mergeCell ref="A17:J17"/>
    <mergeCell ref="B18:J18"/>
    <mergeCell ref="B19:J19"/>
    <mergeCell ref="B20:J20"/>
    <mergeCell ref="B21:J21"/>
    <mergeCell ref="B10:J10"/>
    <mergeCell ref="B1:J1"/>
    <mergeCell ref="B2:C2"/>
    <mergeCell ref="D2:H2"/>
    <mergeCell ref="B3:C3"/>
    <mergeCell ref="D3:H3"/>
    <mergeCell ref="A4:J4"/>
    <mergeCell ref="A5:J5"/>
    <mergeCell ref="A6:J6"/>
    <mergeCell ref="A7:J7"/>
    <mergeCell ref="B8:J8"/>
    <mergeCell ref="B9:J9"/>
  </mergeCells>
  <dataValidations count="16">
    <dataValidation allowBlank="1" showInputMessage="1" showErrorMessage="1" prompt="Nombre de cada producto" sqref="A28:A31" xr:uid="{D2607F61-B11D-4507-888B-DD4954FC5B76}"/>
    <dataValidation allowBlank="1" showInputMessage="1" showErrorMessage="1" prompt="Nombre del indicador" sqref="B28:B31" xr:uid="{F65134D1-3336-47FB-AFD2-80ECA6871867}"/>
    <dataValidation allowBlank="1" showInputMessage="1" showErrorMessage="1" prompt="Meta alcanzada en el trimestre" sqref="G28:G31" xr:uid="{A211B07C-0A76-417B-8947-36328F6C6D4B}"/>
    <dataValidation allowBlank="1" showInputMessage="1" showErrorMessage="1" prompt="Monto ejecutado en el trimestre" sqref="H28:H31" xr:uid="{4B2A8B77-48D7-4832-84C7-43C994A20B41}"/>
    <dataValidation allowBlank="1" sqref="A8" xr:uid="{4C24739F-DCE2-405B-A921-32190D6DC38A}"/>
    <dataValidation allowBlank="1" showInputMessage="1" prompt="Nombre del capítulo" sqref="B8:J10" xr:uid="{B9B72DFA-2C2F-4B0C-B11D-DC1C0B3E5FFC}"/>
    <dataValidation allowBlank="1" showInputMessage="1" showErrorMessage="1" prompt="¿A quién va dirigido el programa?, ¿qué característica tiene esta población que requiere ser beneficiada?" sqref="B20:J20" xr:uid="{396875F5-8270-4213-86AF-47C07F3C0D11}"/>
    <dataValidation allowBlank="1" showInputMessage="1" showErrorMessage="1" prompt="Nombre del producto" sqref="B34:J34" xr:uid="{19BAE2DC-9625-43B6-9767-5E3042594290}"/>
    <dataValidation allowBlank="1" showInputMessage="1" showErrorMessage="1" prompt="¿En qué consiste el producto? su objetivo" sqref="B35:J35" xr:uid="{25CED4B2-DDCD-48B8-8DCF-A93E42FCBE0B}"/>
    <dataValidation allowBlank="1" showInputMessage="1" showErrorMessage="1" prompt="1. Describir lo plasmado en el presupuesto_x000a_2. Describir lo alcanzado en términos financieros y de producción " sqref="B36:J36" xr:uid="{B4696EB2-F522-419D-BA2E-C9B447F255DB}"/>
    <dataValidation allowBlank="1" showInputMessage="1" showErrorMessage="1" prompt="De existir desvío, explicar razones." sqref="B37:J37" xr:uid="{C7742FEC-ED67-40DC-8D1D-DB08311B3F32}"/>
    <dataValidation allowBlank="1" showInputMessage="1" showErrorMessage="1" prompt="Oportunidades de mejora identificadas" sqref="A40:J41" xr:uid="{62328433-E675-4ADC-9144-41F6AC4387C9}"/>
    <dataValidation allowBlank="1" showInputMessage="1" showErrorMessage="1" prompt="Presupuesto del programa" sqref="A25:C25 F25" xr:uid="{AF9CB01D-EE2A-421E-95E4-16D72AC37DF2}"/>
    <dataValidation allowBlank="1" showInputMessage="1" showErrorMessage="1" prompt="¿En qué consiste el programa?" sqref="B19:J19" xr:uid="{BB274AE9-476E-47AE-87DF-B0C927CB3A09}"/>
    <dataValidation allowBlank="1" showInputMessage="1" showErrorMessage="1" prompt="Meta anual del indicador" sqref="E28 C28:C31" xr:uid="{A3FF5AA6-CC48-4F99-9429-8F1AA0A63C6D}"/>
    <dataValidation allowBlank="1" showInputMessage="1" showErrorMessage="1" prompt="Monto presupuestado para el producto" sqref="F28 E29:F31 D28:D31" xr:uid="{F5B8F6A2-2CC1-4384-802B-3C58EE63CA2B}"/>
  </dataValidations>
  <pageMargins left="0.7" right="0.7" top="0.75" bottom="0.75" header="0.3" footer="0.3"/>
  <pageSetup scale="63" fitToHeight="0"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3</vt:i4>
      </vt:variant>
    </vt:vector>
  </HeadingPairs>
  <TitlesOfParts>
    <vt:vector size="6" baseType="lpstr">
      <vt:lpstr>Eje 3</vt:lpstr>
      <vt:lpstr>Eje 4</vt:lpstr>
      <vt:lpstr>ejemplo</vt:lpstr>
      <vt:lpstr>'Eje 3'!Print_Area</vt:lpstr>
      <vt:lpstr>'Eje 4'!Print_Area</vt:lpstr>
      <vt:lpstr>ejemplo!Print_Area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Nicole Espaillat A.</dc:creator>
  <cp:lastModifiedBy>Francisco A. Vargas Jimenez</cp:lastModifiedBy>
  <cp:lastPrinted>2023-04-14T17:23:37Z</cp:lastPrinted>
  <dcterms:created xsi:type="dcterms:W3CDTF">2021-03-22T15:50:10Z</dcterms:created>
  <dcterms:modified xsi:type="dcterms:W3CDTF">2023-07-10T12:52:03Z</dcterms:modified>
</cp:coreProperties>
</file>