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Y:\DPD-DF-001 Formulación Física - Financiera del Presupuesto\Gestión Actual\Transparencia\"/>
    </mc:Choice>
  </mc:AlternateContent>
  <xr:revisionPtr revIDLastSave="0" documentId="13_ncr:1_{6DA2736B-A5E0-4F07-A752-76F87E8A7434}" xr6:coauthVersionLast="47" xr6:coauthVersionMax="47" xr10:uidLastSave="{00000000-0000-0000-0000-000000000000}"/>
  <bookViews>
    <workbookView xWindow="-28920" yWindow="-120" windowWidth="29040" windowHeight="15720" xr2:uid="{00000000-000D-0000-FFFF-FFFF00000000}"/>
  </bookViews>
  <sheets>
    <sheet name="Eje 3" sheetId="1" r:id="rId1"/>
    <sheet name="Eje 4" sheetId="2" r:id="rId2"/>
    <sheet name="ejemplo" sheetId="3" state="hidden" r:id="rId3"/>
  </sheets>
  <externalReferences>
    <externalReference r:id="rId4"/>
  </externalReferences>
  <definedNames>
    <definedName name="_xlnm.Print_Area" localSheetId="0">'Eje 3'!$A$1:$J$51</definedName>
    <definedName name="_xlnm.Print_Area" localSheetId="1">'Eje 4'!$A$1:$J$45</definedName>
    <definedName name="_xlnm.Print_Area" localSheetId="2">ejemplo!$A$1:$J$47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4" i="1" l="1"/>
  <c r="B38" i="1"/>
  <c r="B32" i="2" a="1"/>
  <c r="B32" i="2" s="1"/>
  <c r="L29" i="2" l="1"/>
  <c r="K29" i="2"/>
  <c r="B42" i="2"/>
  <c r="B48" i="1"/>
  <c r="F25" i="2" a="1"/>
  <c r="F25" i="2" s="1"/>
  <c r="B44" i="2" s="1"/>
  <c r="C25" i="2" a="1"/>
  <c r="C25" i="2" s="1"/>
  <c r="B43" i="2" s="1"/>
  <c r="F25" i="1"/>
  <c r="B50" i="1" s="1"/>
  <c r="C25" i="1"/>
  <c r="B49" i="1" s="1"/>
  <c r="J31" i="3" l="1"/>
  <c r="I31" i="3"/>
  <c r="J30" i="3"/>
  <c r="I30" i="3"/>
  <c r="J29" i="3"/>
  <c r="I29" i="3"/>
  <c r="I25" i="3"/>
  <c r="C16" i="3"/>
  <c r="C15" i="3"/>
  <c r="C14" i="3"/>
  <c r="J29" i="2"/>
  <c r="I29" i="2"/>
  <c r="I25" i="2"/>
  <c r="C16" i="2"/>
  <c r="C15" i="2"/>
  <c r="C14" i="2"/>
  <c r="I30" i="1" l="1"/>
  <c r="I31" i="1"/>
  <c r="J30" i="1"/>
  <c r="J31" i="1"/>
  <c r="I29" i="1"/>
  <c r="I25" i="1"/>
  <c r="C16" i="1"/>
  <c r="C15" i="1"/>
  <c r="C14" i="1"/>
  <c r="J2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<sst xmlns="http://schemas.openxmlformats.org/spreadsheetml/2006/main" count="237" uniqueCount="92">
  <si>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</si>
  <si>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</si>
  <si>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</si>
  <si>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</si>
  <si>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</si>
  <si>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</si>
  <si>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</si>
  <si>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</si>
  <si>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</si>
  <si>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</si>
  <si>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</si>
  <si>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</si>
  <si>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</si>
  <si>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</si>
  <si>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</si>
  <si>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</si>
  <si>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</si>
  <si>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</si>
  <si>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</si>
  <si>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</si>
  <si>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</si>
  <si>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</si>
  <si>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</si>
  <si>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</si>
  <si>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</si>
  <si>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</si>
  <si>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</si>
  <si>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</si>
  <si>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</si>
  <si>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</si>
  <si>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</si>
  <si>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</si>
  <si>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</si>
  <si>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</si>
  <si>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</si>
  <si>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</si>
  <si>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</si>
  <si>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</si>
  <si>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</si>
  <si>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</si>
  <si>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</si>
  <si>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</si>
  <si>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</si>
  <si>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</si>
  <si>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</si>
  <si>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</si>
  <si>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</si>
  <si>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</si>
  <si>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</si>
  <si>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</si>
  <si>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</si>
  <si>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</si>
  <si>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</si>
  <si>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</si>
  <si>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</si>
  <si>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</si>
  <si>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</si>
  <si>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</si>
  <si>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</si>
  <si>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</si>
  <si>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</si>
  <si>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</si>
  <si>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</si>
  <si>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</si>
  <si>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</si>
  <si>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</si>
  <si>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</si>
  <si>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</si>
  <si>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</si>
  <si>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</si>
  <si>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</si>
  <si>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</si>
  <si>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</si>
  <si>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</si>
  <si>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</si>
  <si>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</si>
  <si>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</si>
  <si>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</si>
  <si>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Sarah Estevez</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</si>
  <si>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</si>
  <si>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</si>
  <si>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</si>
  <si>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</si>
  <si>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</si>
  <si>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</si>
  <si>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</si>
  <si>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</si>
  <si>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El desvío de 8.7% de la meta física por encima de la meta trimestral de 1454, se debió a que en dicho trimestre se aprobó el plan de capacitación del IDAC, mucho antes de lo acostumbrado (pero dentro del plazo) y se empezaron a realizar las certificaciones al area técnica y la industria  en general desde marzo presente año.</t>
  </si>
  <si>
    <t>Es el servicio a los operadores aéreos con acciones de fomento de la aviación general</t>
  </si>
  <si>
    <t>El desvío de -25.65% financiero por debajo de la meta trimestral de RD$1.5M, se debe a que se tenía planeada más actividades fuera del país. Pero se realizaron algunas de manera local, equivalente a un ahorro de  RD$407K sobre los gastos previstos.</t>
  </si>
  <si>
    <t>Es el servicio a los operadores aéreos mediante un esquemas de compensación para la reducción de CO2 proviniente de la aviación civil</t>
  </si>
  <si>
    <t>Los 5 operadores que se tenían previstos ya entraron en el Plan de Reducción de CO2, el producto corresponde a las actividades del Plan Nacional de Reducción de Emisiones, dentro de las cuales se impartirán talleres y acompañamiento en las implementaciones a los grupos de interes del sector aeronáutico.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</si>
</sst>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164" formatCode="dd/mm/yyyy;@"/>
    <numFmt numFmtId="165" formatCode="[$-10409]#,##0;\-#,##0"/>
    <numFmt numFmtId="166" formatCode="[$-10409]#,##0.00;\-#,##0.00"/>
    <numFmt numFmtId="167" formatCode="[$-10409]0.00%"/>
  </numFmts>
  <fonts count="25"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ont>
    <font>
      <b/>
      <sz val="10"/>
      <color rgb="FF000000"/>
      <name val="Calibri"/>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102">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5"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readingOrder="1"/>
      <protection locked="0"/>
    </xf>
    <xf numFmtId="165"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7" fontId="23" fillId="7" borderId="23" xfId="0" applyNumberFormat="1" applyFont="1" applyFill="1" applyBorder="1" applyAlignment="1" applyProtection="1">
      <alignment horizontal="center" vertical="center" wrapText="1" readingOrder="1"/>
      <protection locked="0"/>
    </xf>
    <xf numFmtId="166" fontId="23" fillId="10" borderId="26" xfId="0" applyNumberFormat="1" applyFont="1" applyFill="1" applyBorder="1" applyAlignment="1" applyProtection="1">
      <alignment horizontal="center" vertical="center" wrapText="1" readingOrder="1"/>
      <protection locked="0"/>
    </xf>
    <xf numFmtId="10" fontId="23" fillId="0" borderId="0" xfId="1" applyNumberFormat="1" applyFont="1" applyFill="1" applyAlignment="1" applyProtection="1">
      <alignment horizontal="center" vertical="center" wrapText="1" readingOrder="1"/>
      <protection locked="0"/>
    </xf>
    <xf numFmtId="0" fontId="24" fillId="8" borderId="35" xfId="0" applyFont="1" applyFill="1" applyBorder="1" applyAlignment="1">
      <alignment horizontal="center" vertical="center" wrapText="1" readingOrder="1"/>
    </xf>
    <xf numFmtId="0" fontId="10" fillId="6" borderId="20" xfId="0" applyFont="1" applyFill="1" applyBorder="1" applyAlignment="1">
      <alignment horizontal="center" vertical="center" wrapText="1"/>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20" fillId="0" borderId="20" xfId="0" quotePrefix="1" applyNumberFormat="1"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13" fillId="0" borderId="0" xfId="0" applyFont="1" applyAlignment="1" applyProtection="1">
      <alignment horizontal="center"/>
      <protection locked="0"/>
    </xf>
    <xf numFmtId="0" fontId="11" fillId="0" borderId="10" xfId="0" applyFont="1" applyBorder="1" applyAlignment="1" applyProtection="1">
      <alignment horizontal="center"/>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3" fillId="0" borderId="15" xfId="0" applyFont="1" applyBorder="1" applyAlignment="1" applyProtection="1">
      <alignment horizontal="center"/>
      <protection locked="0"/>
    </xf>
  </cellXfs>
  <cellStyles count="3">
    <cellStyle name="Currency" xfId="2" builtinId="4"/>
    <cellStyle name="Normal" xfId="0" builtinId="0"/>
    <cellStyle name="Per cent" xfId="1" builtinId="5"/>
  </cellStyles>
  <dxfs count="48">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twoCellAnchor editAs="oneCell">
    <xdr:from>
      <xdr:col>8</xdr:col>
      <xdr:colOff>206375</xdr:colOff>
      <xdr:row>38</xdr:row>
      <xdr:rowOff>101600</xdr:rowOff>
    </xdr:from>
    <xdr:to>
      <xdr:col>9</xdr:col>
      <xdr:colOff>685800</xdr:colOff>
      <xdr:row>41</xdr:row>
      <xdr:rowOff>139700</xdr:rowOff>
    </xdr:to>
    <xdr:pic>
      <xdr:nvPicPr>
        <xdr:cNvPr id="3" name="Picture 2">
          <a:extLst>
            <a:ext uri="{FF2B5EF4-FFF2-40B4-BE49-F238E27FC236}">
              <a16:creationId xmlns:a16="http://schemas.microsoft.com/office/drawing/2014/main" id="{BE62EF61-C00D-5470-2081-B468CB3BDB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97875" y="12360275"/>
          <a:ext cx="1365250" cy="58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904875</xdr:colOff>
      <xdr:row>40</xdr:row>
      <xdr:rowOff>28575</xdr:rowOff>
    </xdr:from>
    <xdr:to>
      <xdr:col>5</xdr:col>
      <xdr:colOff>218515</xdr:colOff>
      <xdr:row>44</xdr:row>
      <xdr:rowOff>64807</xdr:rowOff>
    </xdr:to>
    <xdr:pic>
      <xdr:nvPicPr>
        <xdr:cNvPr id="4" name="Picture 3">
          <a:extLst>
            <a:ext uri="{FF2B5EF4-FFF2-40B4-BE49-F238E27FC236}">
              <a16:creationId xmlns:a16="http://schemas.microsoft.com/office/drawing/2014/main" id="{E25B28F5-5F7E-4AFA-97F0-C560310077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33900" y="12649200"/>
          <a:ext cx="1161490" cy="7696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J31" totalsRowShown="0" headerRowDxfId="47" dataDxfId="45" headerRowBorderDxfId="46" tableBorderDxfId="44" totalsRowBorderDxfId="43">
  <tableColumns count="10">
    <tableColumn id="1" xr3:uid="{00000000-0010-0000-0000-000001000000}" name="Producto" dataDxfId="42"/>
    <tableColumn id="2" xr3:uid="{00000000-0010-0000-0000-000002000000}" name="Indicador" dataDxfId="41"/>
    <tableColumn id="3" xr3:uid="{00000000-0010-0000-0000-000003000000}" name="Física_x000a_(A)" dataDxfId="40"/>
    <tableColumn id="4" xr3:uid="{00000000-0010-0000-0000-000004000000}" name="Financiera_x000a_(B)" dataDxfId="39"/>
    <tableColumn id="9" xr3:uid="{00000000-0010-0000-0000-000009000000}" name="Física_x000a_(C)" dataDxfId="38"/>
    <tableColumn id="10" xr3:uid="{00000000-0010-0000-0000-00000A000000}" name="Financiera_x000a_(D)" dataDxfId="37"/>
    <tableColumn id="5" xr3:uid="{00000000-0010-0000-0000-000005000000}" name="Física _x000a_(E)" dataDxfId="36"/>
    <tableColumn id="6" xr3:uid="{00000000-0010-0000-0000-000006000000}" name="Financiera _x000a_ (F)" dataDxfId="35"/>
    <tableColumn id="7" xr3:uid="{00000000-0010-0000-0000-000007000000}" name="Física _x000a_(%)_x000a_ G=E/C" dataDxfId="34">
      <calculatedColumnFormula>IF(G29&gt;0,G29/C29,0)</calculatedColumnFormula>
    </tableColumn>
    <tableColumn id="8" xr3:uid="{00000000-0010-0000-0000-000008000000}" name="Financiero _x000a_(%) _x000a_H=F/D" dataDxfId="33">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8ECBE9-EC1E-4C9B-8CC0-3E9E2166A9BA}" name="Tabla13" displayName="Tabla13" ref="A28:L29" totalsRowShown="0" headerRowDxfId="31" dataDxfId="29" headerRowBorderDxfId="30" tableBorderDxfId="28" totalsRowBorderDxfId="27">
  <tableColumns count="12">
    <tableColumn id="1" xr3:uid="{C15C1ADA-2AEF-4ABB-9D88-3B8020EF020F}" name="Producto" dataDxfId="26"/>
    <tableColumn id="2" xr3:uid="{A4DE5BB0-8083-4D4E-9E57-E551A6E9DF39}" name="Indicador" dataDxfId="25"/>
    <tableColumn id="3" xr3:uid="{C6FCDCDE-D27C-47AB-9A72-DAA42F3AD6A6}" name="Física_x000a_(A)" dataDxfId="24"/>
    <tableColumn id="4" xr3:uid="{AD16854E-967E-4D9C-8351-5B74F916EA92}" name="Financiera_x000a_(B)" dataDxfId="23"/>
    <tableColumn id="9" xr3:uid="{F67A4F62-61D1-4F13-92D9-BCD2EADCC6F1}" name="Física_x000a_(C)" dataDxfId="22"/>
    <tableColumn id="10" xr3:uid="{13A6EDF0-C2B2-4378-B1EC-D99D16A7BE1E}" name="Financiera_x000a_(D)" dataDxfId="21"/>
    <tableColumn id="5" xr3:uid="{EB610FB2-5833-4B11-A92E-E9587DF43B38}" name="Física _x000a_(E)" dataDxfId="20"/>
    <tableColumn id="6" xr3:uid="{F3D51706-C87E-4863-A454-4A1F59034857}" name="Financiera _x000a_ (F)" dataDxfId="19"/>
    <tableColumn id="7" xr3:uid="{B287C262-C788-40FD-B511-3905DB9D5946}" name="Física _x000a_(%)_x000a_ G=E/C" dataDxfId="18">
      <calculatedColumnFormula>IF(G29&gt;0,G29/C29,0)</calculatedColumnFormula>
    </tableColumn>
    <tableColumn id="8" xr3:uid="{8AC7C02A-6018-48FC-BDF6-C295E6F653C5}" name="Financiero _x000a_(%) _x000a_H=F/D" dataDxfId="17">
      <calculatedColumnFormula>IF(H29&gt;0,H29/D29,0)</calculatedColumnFormula>
    </tableColumn>
    <tableColumn id="11" xr3:uid="{B6EC723B-8A0B-40C9-8162-9F2DC9F2F5E1}" name="Variacion fisica" dataDxfId="16">
      <calculatedColumnFormula>Tabla13[[#This Row],[Física 
(E)]]/Tabla13[[#This Row],[Física
(C)]]-1</calculatedColumnFormula>
    </tableColumn>
    <tableColumn id="12" xr3:uid="{D32B43F7-A740-4760-A32C-B9072A620ABA}" name="Variación financiera" dataDxfId="15">
      <calculatedColumnFormula>+Tabla13[[#This Row],[Financiera 
 (F)]]/Tabla13[[#This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B80D99-FC2B-464F-96B9-6D364F598938}" name="Tabla14" displayName="Tabla14" ref="A28:J31" totalsRowShown="0" headerRowDxfId="14" dataDxfId="12" headerRowBorderDxfId="13" tableBorderDxfId="11" totalsRowBorderDxfId="10">
  <tableColumns count="10">
    <tableColumn id="1" xr3:uid="{816E6AD4-27D8-4CFD-84A6-205617E148ED}" name="Producto" dataDxfId="9"/>
    <tableColumn id="2" xr3:uid="{A834EA04-938D-4671-B5FA-2D07D1177B17}" name="Indicador" dataDxfId="8"/>
    <tableColumn id="3" xr3:uid="{586D22C6-E0FA-4953-A852-F7F533451C01}" name="Física_x000a_(A)" dataDxfId="7"/>
    <tableColumn id="4" xr3:uid="{385BEC99-3E77-44E7-8580-83B6FD7138F7}" name="Financiera_x000a_(B)" dataDxfId="6"/>
    <tableColumn id="9" xr3:uid="{44109595-7A7D-432E-8DC1-CF1923B24551}" name="Física_x000a_(C)" dataDxfId="5"/>
    <tableColumn id="10" xr3:uid="{DF2221FB-AC81-4DED-A285-3C4548F47DF2}" name="Financiera_x000a_(D)" dataDxfId="4"/>
    <tableColumn id="5" xr3:uid="{00CB767D-70CE-4F35-B1BF-7A4CC8EBE158}" name="Física _x000a_(E)" dataDxfId="3"/>
    <tableColumn id="6" xr3:uid="{0C0B87E0-2A41-445E-B214-C205B7AF7606}" name="Financiera _x000a_ (F)" dataDxfId="2"/>
    <tableColumn id="7" xr3:uid="{745555B9-75A7-4D43-AA2A-367B451AF26F}" name="Física _x000a_(%)_x000a_ G=E/C" dataDxfId="1">
      <calculatedColumnFormula>IF(G29&gt;0,G29/C29,0)</calculatedColumnFormula>
    </tableColumn>
    <tableColumn id="8" xr3:uid="{F7E193D0-FB65-4275-9BBA-D7D1402D8062}" name="Financiero _x000a_(%) _x000a_H=F/D" dataDxfId="0">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50"/>
  <sheetViews>
    <sheetView showGridLines="0" tabSelected="1" view="pageBreakPreview" topLeftCell="A33" zoomScale="85" zoomScaleNormal="100" zoomScaleSheetLayoutView="85" workbookViewId="0">
      <selection activeCell="B37" sqref="B37:J37"/>
    </sheetView>
  </sheetViews>
  <sheetFormatPr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9" width="12.7265625" style="6" customWidth="1"/>
    <col min="10" max="10" width="17.08984375" style="6" customWidth="1"/>
    <col min="11" max="11" width="20.7265625" style="6" customWidth="1"/>
    <col min="12" max="12" width="8.36328125" customWidth="1"/>
    <col min="13" max="13" width="10.6328125" customWidth="1"/>
  </cols>
  <sheetData>
    <row r="1" spans="1:11" ht="21.5" thickBot="1" x14ac:dyDescent="0.4">
      <c r="A1" s="21"/>
      <c r="B1" s="75" t="s">
        <v>59</v>
      </c>
      <c r="C1" s="76"/>
      <c r="D1" s="76"/>
      <c r="E1" s="76"/>
      <c r="F1" s="76"/>
      <c r="G1" s="76"/>
      <c r="H1" s="76"/>
      <c r="I1" s="76"/>
      <c r="J1" s="77"/>
      <c r="K1" s="1"/>
    </row>
    <row r="2" spans="1:11" ht="21.5" thickBot="1" x14ac:dyDescent="0.4">
      <c r="A2" s="22"/>
      <c r="B2" s="78" t="s">
        <v>0</v>
      </c>
      <c r="C2" s="79"/>
      <c r="D2" s="78" t="s">
        <v>1</v>
      </c>
      <c r="E2" s="79"/>
      <c r="F2" s="79"/>
      <c r="G2" s="79"/>
      <c r="H2" s="80"/>
      <c r="I2" s="2" t="s">
        <v>2</v>
      </c>
      <c r="J2" s="3" t="s">
        <v>3</v>
      </c>
      <c r="K2" s="1"/>
    </row>
    <row r="3" spans="1:11" ht="20.25" customHeight="1" thickBot="1" x14ac:dyDescent="0.4">
      <c r="A3" s="23"/>
      <c r="B3" s="81" t="s">
        <v>4</v>
      </c>
      <c r="C3" s="82"/>
      <c r="D3" s="81"/>
      <c r="E3" s="82"/>
      <c r="F3" s="82"/>
      <c r="G3" s="82"/>
      <c r="H3" s="83"/>
      <c r="I3" s="27"/>
      <c r="J3" s="28"/>
      <c r="K3" s="1"/>
    </row>
    <row r="4" spans="1:11" ht="9" customHeight="1" x14ac:dyDescent="0.35">
      <c r="A4" s="84"/>
      <c r="B4" s="85"/>
      <c r="C4" s="85"/>
      <c r="D4" s="86"/>
      <c r="E4" s="86"/>
      <c r="F4" s="86"/>
      <c r="G4" s="86"/>
      <c r="H4" s="86"/>
      <c r="I4" s="85"/>
      <c r="J4" s="87"/>
      <c r="K4" s="1"/>
    </row>
    <row r="5" spans="1:11" ht="3" customHeight="1" x14ac:dyDescent="0.35">
      <c r="A5" s="72"/>
      <c r="B5" s="73"/>
      <c r="C5" s="73"/>
      <c r="D5" s="73"/>
      <c r="E5" s="73"/>
      <c r="F5" s="73"/>
      <c r="G5" s="73"/>
      <c r="H5" s="73"/>
      <c r="I5" s="73"/>
      <c r="J5" s="74"/>
      <c r="K5" s="1"/>
    </row>
    <row r="6" spans="1:11" ht="15.5" x14ac:dyDescent="0.35">
      <c r="A6" s="42" t="s">
        <v>5</v>
      </c>
      <c r="B6" s="43"/>
      <c r="C6" s="43"/>
      <c r="D6" s="43"/>
      <c r="E6" s="43"/>
      <c r="F6" s="43"/>
      <c r="G6" s="43"/>
      <c r="H6" s="43"/>
      <c r="I6" s="43"/>
      <c r="J6" s="44"/>
      <c r="K6" s="1"/>
    </row>
    <row r="7" spans="1:11" ht="15.5" x14ac:dyDescent="0.35">
      <c r="A7" s="54" t="s">
        <v>6</v>
      </c>
      <c r="B7" s="55"/>
      <c r="C7" s="55"/>
      <c r="D7" s="55"/>
      <c r="E7" s="55"/>
      <c r="F7" s="55"/>
      <c r="G7" s="55"/>
      <c r="H7" s="55"/>
      <c r="I7" s="55"/>
      <c r="J7" s="56"/>
      <c r="K7" s="1"/>
    </row>
    <row r="8" spans="1:11" x14ac:dyDescent="0.35">
      <c r="A8" s="4" t="s">
        <v>7</v>
      </c>
      <c r="B8" s="88" t="s">
        <v>62</v>
      </c>
      <c r="C8" s="88"/>
      <c r="D8" s="88"/>
      <c r="E8" s="88"/>
      <c r="F8" s="88"/>
      <c r="G8" s="88"/>
      <c r="H8" s="88"/>
      <c r="I8" s="88"/>
      <c r="J8" s="88"/>
      <c r="K8" s="1"/>
    </row>
    <row r="9" spans="1:11" ht="15" customHeight="1" x14ac:dyDescent="0.35">
      <c r="A9" s="24" t="s">
        <v>36</v>
      </c>
      <c r="B9" s="88" t="s">
        <v>63</v>
      </c>
      <c r="C9" s="88"/>
      <c r="D9" s="88"/>
      <c r="E9" s="88"/>
      <c r="F9" s="88"/>
      <c r="G9" s="88"/>
      <c r="H9" s="88"/>
      <c r="I9" s="88"/>
      <c r="J9" s="88"/>
      <c r="K9" s="1"/>
    </row>
    <row r="10" spans="1:11" x14ac:dyDescent="0.35">
      <c r="A10" s="24" t="s">
        <v>37</v>
      </c>
      <c r="B10" s="88" t="s">
        <v>64</v>
      </c>
      <c r="C10" s="88"/>
      <c r="D10" s="88"/>
      <c r="E10" s="88"/>
      <c r="F10" s="88"/>
      <c r="G10" s="88"/>
      <c r="H10" s="88"/>
      <c r="I10" s="88"/>
      <c r="J10" s="88"/>
      <c r="K10" s="1"/>
    </row>
    <row r="11" spans="1:11" ht="31.5" customHeight="1" x14ac:dyDescent="0.35">
      <c r="A11" s="4" t="s">
        <v>8</v>
      </c>
      <c r="B11" s="89" t="s">
        <v>65</v>
      </c>
      <c r="C11" s="89"/>
      <c r="D11" s="89"/>
      <c r="E11" s="89"/>
      <c r="F11" s="89"/>
      <c r="G11" s="89"/>
      <c r="H11" s="89"/>
      <c r="I11" s="89"/>
      <c r="J11" s="89"/>
    </row>
    <row r="12" spans="1:11" ht="27.75" customHeight="1" x14ac:dyDescent="0.35">
      <c r="A12" s="4" t="s">
        <v>9</v>
      </c>
      <c r="B12" s="89" t="s">
        <v>66</v>
      </c>
      <c r="C12" s="89"/>
      <c r="D12" s="89"/>
      <c r="E12" s="89"/>
      <c r="F12" s="89"/>
      <c r="G12" s="89"/>
      <c r="H12" s="89"/>
      <c r="I12" s="89"/>
      <c r="J12" s="89"/>
    </row>
    <row r="13" spans="1:11" ht="15.5" x14ac:dyDescent="0.35">
      <c r="A13" s="42" t="s">
        <v>10</v>
      </c>
      <c r="B13" s="43"/>
      <c r="C13" s="43"/>
      <c r="D13" s="43"/>
      <c r="E13" s="43"/>
      <c r="F13" s="43"/>
      <c r="G13" s="43"/>
      <c r="H13" s="43"/>
      <c r="I13" s="43"/>
      <c r="J13" s="44"/>
    </row>
    <row r="14" spans="1:11" x14ac:dyDescent="0.35">
      <c r="A14" s="4" t="s">
        <v>11</v>
      </c>
      <c r="B14" s="25">
        <v>3</v>
      </c>
      <c r="C14" s="41" t="str">
        <f>IFERROR(VLOOKUP(B14,'[1]Validacion datos'!A2:B5,2,FALSE),"")</f>
        <v>DESARROLLO PRODUCTIVO</v>
      </c>
      <c r="D14" s="41"/>
      <c r="E14" s="41"/>
      <c r="F14" s="41"/>
      <c r="G14" s="41"/>
      <c r="H14" s="41"/>
      <c r="I14" s="41"/>
      <c r="J14" s="41"/>
    </row>
    <row r="15" spans="1:11" x14ac:dyDescent="0.35">
      <c r="A15" s="4" t="s">
        <v>12</v>
      </c>
      <c r="B15" s="7">
        <v>3.3</v>
      </c>
      <c r="C15" s="41" t="str">
        <f>IFERROR(VLOOKUP(B15,'[1]Validacion datos'!A8:B26,2,FALSE),"")</f>
        <v>Competitividad e innovavión en un ambiente favorable a la cooperación y la responsabilidad social</v>
      </c>
      <c r="D15" s="41"/>
      <c r="E15" s="41"/>
      <c r="F15" s="41"/>
      <c r="G15" s="41"/>
      <c r="H15" s="41"/>
      <c r="I15" s="41"/>
      <c r="J15" s="41"/>
    </row>
    <row r="16" spans="1:11" ht="25.5" customHeight="1" x14ac:dyDescent="0.35">
      <c r="A16" s="4" t="s">
        <v>13</v>
      </c>
      <c r="B16" s="8" t="s">
        <v>67</v>
      </c>
      <c r="C16" s="41"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41"/>
      <c r="E16" s="41"/>
      <c r="F16" s="41"/>
      <c r="G16" s="41"/>
      <c r="H16" s="41"/>
      <c r="I16" s="41"/>
      <c r="J16" s="41"/>
    </row>
    <row r="17" spans="1:11" ht="15.5" x14ac:dyDescent="0.35">
      <c r="A17" s="42" t="s">
        <v>14</v>
      </c>
      <c r="B17" s="43"/>
      <c r="C17" s="43"/>
      <c r="D17" s="43"/>
      <c r="E17" s="43"/>
      <c r="F17" s="43"/>
      <c r="G17" s="43"/>
      <c r="H17" s="43"/>
      <c r="I17" s="43"/>
      <c r="J17" s="44"/>
    </row>
    <row r="18" spans="1:11" x14ac:dyDescent="0.35">
      <c r="A18" s="4" t="s">
        <v>15</v>
      </c>
      <c r="B18" s="52" t="s">
        <v>68</v>
      </c>
      <c r="C18" s="52"/>
      <c r="D18" s="52"/>
      <c r="E18" s="52"/>
      <c r="F18" s="52"/>
      <c r="G18" s="52"/>
      <c r="H18" s="52"/>
      <c r="I18" s="52"/>
      <c r="J18" s="53"/>
    </row>
    <row r="19" spans="1:11" ht="30" customHeight="1" x14ac:dyDescent="0.35">
      <c r="A19" s="9" t="s">
        <v>16</v>
      </c>
      <c r="B19" s="52" t="s">
        <v>69</v>
      </c>
      <c r="C19" s="52"/>
      <c r="D19" s="52"/>
      <c r="E19" s="52"/>
      <c r="F19" s="52"/>
      <c r="G19" s="52"/>
      <c r="H19" s="52"/>
      <c r="I19" s="52"/>
      <c r="J19" s="53"/>
    </row>
    <row r="20" spans="1:11" x14ac:dyDescent="0.35">
      <c r="A20" s="9" t="s">
        <v>17</v>
      </c>
      <c r="B20" s="52" t="s">
        <v>70</v>
      </c>
      <c r="C20" s="52"/>
      <c r="D20" s="52"/>
      <c r="E20" s="52"/>
      <c r="F20" s="52"/>
      <c r="G20" s="52"/>
      <c r="H20" s="52"/>
      <c r="I20" s="52"/>
      <c r="J20" s="53"/>
    </row>
    <row r="21" spans="1:11" ht="32.5" customHeight="1" x14ac:dyDescent="0.35">
      <c r="A21" s="9" t="s">
        <v>38</v>
      </c>
      <c r="B21" s="52" t="s">
        <v>71</v>
      </c>
      <c r="C21" s="52"/>
      <c r="D21" s="52"/>
      <c r="E21" s="52"/>
      <c r="F21" s="52"/>
      <c r="G21" s="52"/>
      <c r="H21" s="52"/>
      <c r="I21" s="52"/>
      <c r="J21" s="53"/>
      <c r="K21" s="1"/>
    </row>
    <row r="22" spans="1:11" ht="15.5" x14ac:dyDescent="0.35">
      <c r="A22" s="42" t="s">
        <v>18</v>
      </c>
      <c r="B22" s="43"/>
      <c r="C22" s="43"/>
      <c r="D22" s="43"/>
      <c r="E22" s="43"/>
      <c r="F22" s="43"/>
      <c r="G22" s="43"/>
      <c r="H22" s="43"/>
      <c r="I22" s="43"/>
      <c r="J22" s="44"/>
    </row>
    <row r="23" spans="1:11" ht="15.5" x14ac:dyDescent="0.35">
      <c r="A23" s="54" t="s">
        <v>19</v>
      </c>
      <c r="B23" s="55"/>
      <c r="C23" s="55"/>
      <c r="D23" s="55"/>
      <c r="E23" s="55"/>
      <c r="F23" s="55"/>
      <c r="G23" s="55"/>
      <c r="H23" s="55"/>
      <c r="I23" s="55"/>
      <c r="J23" s="56"/>
      <c r="K23" s="1"/>
    </row>
    <row r="24" spans="1:11" ht="15" customHeight="1" x14ac:dyDescent="0.35">
      <c r="A24" s="57" t="s">
        <v>20</v>
      </c>
      <c r="B24" s="58"/>
      <c r="C24" s="59" t="s">
        <v>21</v>
      </c>
      <c r="D24" s="61"/>
      <c r="E24" s="61"/>
      <c r="F24" s="61" t="s">
        <v>22</v>
      </c>
      <c r="G24" s="61"/>
      <c r="H24" s="58"/>
      <c r="I24" s="59" t="s">
        <v>23</v>
      </c>
      <c r="J24" s="60"/>
    </row>
    <row r="25" spans="1:11" x14ac:dyDescent="0.35">
      <c r="A25" s="62">
        <v>904648975</v>
      </c>
      <c r="B25" s="63"/>
      <c r="C25" s="69">
        <f>+SUM(Tabla1[Financiera
(B)])</f>
        <v>904648975</v>
      </c>
      <c r="D25" s="70"/>
      <c r="E25" s="71"/>
      <c r="F25" s="69">
        <f>+SUM(Tabla1[Financiera 
 (F)])</f>
        <v>238136902.09</v>
      </c>
      <c r="G25" s="70"/>
      <c r="H25" s="71"/>
      <c r="I25" s="64">
        <f>+IF(F25&gt;0,F25/C25,0)</f>
        <v>0.26323680087074658</v>
      </c>
      <c r="J25" s="65"/>
    </row>
    <row r="26" spans="1:11" ht="15.5" x14ac:dyDescent="0.35">
      <c r="A26" s="54" t="s">
        <v>24</v>
      </c>
      <c r="B26" s="55"/>
      <c r="C26" s="55"/>
      <c r="D26" s="55"/>
      <c r="E26" s="55"/>
      <c r="F26" s="55"/>
      <c r="G26" s="55"/>
      <c r="H26" s="55"/>
      <c r="I26" s="55"/>
      <c r="J26" s="56"/>
      <c r="K26" s="1"/>
    </row>
    <row r="27" spans="1:11" x14ac:dyDescent="0.35">
      <c r="A27" s="5"/>
      <c r="B27"/>
      <c r="C27" s="66" t="s">
        <v>49</v>
      </c>
      <c r="D27" s="67"/>
      <c r="E27" s="66" t="s">
        <v>57</v>
      </c>
      <c r="F27" s="67"/>
      <c r="G27" s="66" t="s">
        <v>58</v>
      </c>
      <c r="H27" s="66"/>
      <c r="I27" s="66" t="s">
        <v>25</v>
      </c>
      <c r="J27" s="68"/>
    </row>
    <row r="28" spans="1:11" ht="39" x14ac:dyDescent="0.35">
      <c r="A28" s="10" t="s">
        <v>26</v>
      </c>
      <c r="B28" s="11" t="s">
        <v>27</v>
      </c>
      <c r="C28" s="11" t="s">
        <v>39</v>
      </c>
      <c r="D28" s="11" t="s">
        <v>40</v>
      </c>
      <c r="E28" s="11" t="s">
        <v>43</v>
      </c>
      <c r="F28" s="11" t="s">
        <v>44</v>
      </c>
      <c r="G28" s="11" t="s">
        <v>45</v>
      </c>
      <c r="H28" s="11" t="s">
        <v>46</v>
      </c>
      <c r="I28" s="11" t="s">
        <v>47</v>
      </c>
      <c r="J28" s="12" t="s">
        <v>48</v>
      </c>
      <c r="K28"/>
    </row>
    <row r="29" spans="1:11" ht="46" customHeight="1" x14ac:dyDescent="0.3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c r="K29"/>
    </row>
    <row r="30" spans="1:11" ht="55.5" customHeight="1" x14ac:dyDescent="0.35">
      <c r="A30" s="13" t="s">
        <v>74</v>
      </c>
      <c r="B30" s="14" t="s">
        <v>75</v>
      </c>
      <c r="C30" s="33">
        <v>13</v>
      </c>
      <c r="D30" s="34">
        <v>6879986.0099999998</v>
      </c>
      <c r="E30" s="34">
        <v>3</v>
      </c>
      <c r="F30" s="34">
        <v>1587689.08</v>
      </c>
      <c r="G30" s="35">
        <v>3</v>
      </c>
      <c r="H30" s="34">
        <v>1180505.06</v>
      </c>
      <c r="I30" s="36">
        <f t="shared" ref="I30:I31" si="0">IF(G30&gt;0,G30/C30,0)</f>
        <v>0.23076923076923078</v>
      </c>
      <c r="J30" s="37">
        <f t="shared" ref="J30:J31" si="1">IF(H30&gt;0,H30/D30,0)</f>
        <v>0.17158538669761048</v>
      </c>
      <c r="K30"/>
    </row>
    <row r="31" spans="1:11" ht="67" customHeight="1" x14ac:dyDescent="0.35">
      <c r="A31" s="31" t="s">
        <v>76</v>
      </c>
      <c r="B31" s="32" t="s">
        <v>77</v>
      </c>
      <c r="C31" s="33">
        <v>222538</v>
      </c>
      <c r="D31" s="34">
        <v>811066532</v>
      </c>
      <c r="E31" s="34">
        <v>59396</v>
      </c>
      <c r="F31" s="34">
        <v>217474498.58000001</v>
      </c>
      <c r="G31" s="35">
        <v>57396</v>
      </c>
      <c r="H31" s="16">
        <v>216600161.96000001</v>
      </c>
      <c r="I31" s="36">
        <f t="shared" si="0"/>
        <v>0.25791550207155634</v>
      </c>
      <c r="J31" s="37">
        <f t="shared" si="1"/>
        <v>0.26705597310973744</v>
      </c>
      <c r="K31"/>
    </row>
    <row r="32" spans="1:11" ht="18.75" customHeight="1" x14ac:dyDescent="0.35">
      <c r="A32" s="42" t="s">
        <v>28</v>
      </c>
      <c r="B32" s="43"/>
      <c r="C32" s="43"/>
      <c r="D32" s="43"/>
      <c r="E32" s="43"/>
      <c r="F32" s="43"/>
      <c r="G32" s="43"/>
      <c r="H32" s="43"/>
      <c r="I32" s="43"/>
      <c r="J32" s="44"/>
    </row>
    <row r="33" spans="1:11" ht="48.75" customHeight="1" x14ac:dyDescent="0.35">
      <c r="A33" s="54" t="s">
        <v>29</v>
      </c>
      <c r="B33" s="55"/>
      <c r="C33" s="55"/>
      <c r="D33" s="55"/>
      <c r="E33" s="55"/>
      <c r="F33" s="55"/>
      <c r="G33" s="55"/>
      <c r="H33" s="55"/>
      <c r="I33" s="55"/>
      <c r="J33" s="56"/>
    </row>
    <row r="34" spans="1:11" ht="64.5" customHeight="1" x14ac:dyDescent="0.35">
      <c r="A34" s="20" t="s">
        <v>30</v>
      </c>
      <c r="B34" s="92" t="str">
        <f>+A29</f>
        <v>6761-Personas físicas y jurídicas reciben certificaciones aeronáuticas</v>
      </c>
      <c r="C34" s="93"/>
      <c r="D34" s="93"/>
      <c r="E34" s="93"/>
      <c r="F34" s="93"/>
      <c r="G34" s="93"/>
      <c r="H34" s="93"/>
      <c r="I34" s="93"/>
      <c r="J34" s="94"/>
    </row>
    <row r="35" spans="1:11" ht="78.5" customHeight="1" x14ac:dyDescent="0.35">
      <c r="A35" s="20" t="s">
        <v>31</v>
      </c>
      <c r="B35" s="93" t="s">
        <v>86</v>
      </c>
      <c r="C35" s="93"/>
      <c r="D35" s="93"/>
      <c r="E35" s="93"/>
      <c r="F35" s="93"/>
      <c r="G35" s="93"/>
      <c r="H35" s="93"/>
      <c r="I35" s="93"/>
      <c r="J35" s="94"/>
    </row>
    <row r="36" spans="1:11" x14ac:dyDescent="0.35">
      <c r="A36" s="20" t="s">
        <v>32</v>
      </c>
      <c r="B36" s="95" t="s">
        <v>85</v>
      </c>
      <c r="C36" s="95"/>
      <c r="D36" s="95"/>
      <c r="E36" s="95"/>
      <c r="F36" s="95"/>
      <c r="G36" s="95"/>
      <c r="H36" s="95"/>
      <c r="I36" s="95"/>
      <c r="J36" s="96"/>
    </row>
    <row r="37" spans="1:11" ht="48" customHeight="1" x14ac:dyDescent="0.35">
      <c r="A37" s="20" t="s">
        <v>33</v>
      </c>
      <c r="B37" s="95" t="s">
        <v>87</v>
      </c>
      <c r="C37" s="95"/>
      <c r="D37" s="95"/>
      <c r="E37" s="95"/>
      <c r="F37" s="95"/>
      <c r="G37" s="95"/>
      <c r="H37" s="95"/>
      <c r="I37" s="95"/>
      <c r="J37" s="96"/>
      <c r="K37" s="1"/>
    </row>
    <row r="38" spans="1:11" ht="64.5" customHeight="1" x14ac:dyDescent="0.35">
      <c r="A38" s="20" t="s">
        <v>30</v>
      </c>
      <c r="B38" s="93" t="str">
        <f>+A30</f>
        <v>7787-Operadores de aviación general participan del plan de fomento de la aviación general</v>
      </c>
      <c r="C38" s="93"/>
      <c r="D38" s="93"/>
      <c r="E38" s="93"/>
      <c r="F38" s="93"/>
      <c r="G38" s="93"/>
      <c r="H38" s="93"/>
      <c r="I38" s="93"/>
      <c r="J38" s="94"/>
    </row>
    <row r="39" spans="1:11" ht="78.5" customHeight="1" x14ac:dyDescent="0.35">
      <c r="A39" s="20" t="s">
        <v>31</v>
      </c>
      <c r="B39" s="93" t="s">
        <v>88</v>
      </c>
      <c r="C39" s="93"/>
      <c r="D39" s="93"/>
      <c r="E39" s="93"/>
      <c r="F39" s="93"/>
      <c r="G39" s="93"/>
      <c r="H39" s="93"/>
      <c r="I39" s="93"/>
      <c r="J39" s="94"/>
    </row>
    <row r="40" spans="1:11" x14ac:dyDescent="0.35">
      <c r="A40" s="20" t="s">
        <v>32</v>
      </c>
      <c r="B40" s="95" t="s">
        <v>85</v>
      </c>
      <c r="C40" s="95"/>
      <c r="D40" s="95"/>
      <c r="E40" s="95"/>
      <c r="F40" s="95"/>
      <c r="G40" s="95"/>
      <c r="H40" s="95"/>
      <c r="I40" s="95"/>
      <c r="J40" s="96"/>
    </row>
    <row r="41" spans="1:11" ht="48" customHeight="1" x14ac:dyDescent="0.35">
      <c r="A41" s="20" t="s">
        <v>33</v>
      </c>
      <c r="B41" s="95" t="s">
        <v>89</v>
      </c>
      <c r="C41" s="95"/>
      <c r="D41" s="95"/>
      <c r="E41" s="95"/>
      <c r="F41" s="95"/>
      <c r="G41" s="95"/>
      <c r="H41" s="95"/>
      <c r="I41" s="95"/>
      <c r="J41" s="96"/>
      <c r="K41" s="1"/>
    </row>
    <row r="42" spans="1:11" ht="27.75" customHeight="1" x14ac:dyDescent="0.35">
      <c r="A42" s="42" t="s">
        <v>34</v>
      </c>
      <c r="B42" s="43"/>
      <c r="C42" s="43"/>
      <c r="D42" s="43"/>
      <c r="E42" s="43"/>
      <c r="F42" s="43"/>
      <c r="G42" s="43"/>
      <c r="H42" s="43"/>
      <c r="I42" s="43"/>
      <c r="J42" s="44"/>
    </row>
    <row r="43" spans="1:11" ht="15.5" x14ac:dyDescent="0.35">
      <c r="A43" s="45" t="s">
        <v>35</v>
      </c>
      <c r="B43" s="46"/>
      <c r="C43" s="46"/>
      <c r="D43" s="46"/>
      <c r="E43" s="46"/>
      <c r="F43" s="46"/>
      <c r="G43" s="46"/>
      <c r="H43" s="46"/>
      <c r="I43" s="46"/>
      <c r="J43" s="47"/>
    </row>
    <row r="44" spans="1:11" ht="30.75" customHeight="1" x14ac:dyDescent="0.35">
      <c r="A44" s="48" t="s">
        <v>41</v>
      </c>
      <c r="B44" s="49"/>
      <c r="C44" s="49"/>
      <c r="D44" s="49"/>
      <c r="E44" s="49"/>
      <c r="F44" s="49"/>
      <c r="G44" s="49"/>
      <c r="H44" s="49"/>
      <c r="I44" s="49"/>
      <c r="J44" s="50"/>
    </row>
    <row r="45" spans="1:11" x14ac:dyDescent="0.35">
      <c r="A45" s="26"/>
      <c r="B45" s="26"/>
      <c r="C45" s="26"/>
      <c r="D45" s="26"/>
      <c r="E45" s="26"/>
      <c r="F45" s="26"/>
      <c r="G45" s="26"/>
      <c r="H45" s="26"/>
      <c r="I45" s="26"/>
      <c r="J45" s="26"/>
    </row>
    <row r="46" spans="1:11" x14ac:dyDescent="0.35">
      <c r="A46" s="51" t="s">
        <v>42</v>
      </c>
      <c r="B46" s="51"/>
      <c r="C46" s="51"/>
      <c r="D46" s="51"/>
      <c r="E46" s="51"/>
      <c r="F46" s="51"/>
      <c r="G46" s="51"/>
      <c r="H46" s="51"/>
      <c r="I46" s="51"/>
      <c r="J46" s="51"/>
    </row>
    <row r="48" spans="1:11" ht="15" thickBot="1" x14ac:dyDescent="0.4">
      <c r="A48" s="29" t="s">
        <v>51</v>
      </c>
      <c r="B48" s="30">
        <f>+A25</f>
        <v>904648975</v>
      </c>
      <c r="G48" s="91"/>
      <c r="H48" s="91"/>
      <c r="I48" s="91"/>
      <c r="J48" s="91"/>
    </row>
    <row r="49" spans="1:10" x14ac:dyDescent="0.35">
      <c r="A49" s="29" t="s">
        <v>52</v>
      </c>
      <c r="B49" s="30">
        <f>+C25</f>
        <v>904648975</v>
      </c>
      <c r="G49" s="90" t="s">
        <v>78</v>
      </c>
      <c r="H49" s="90"/>
      <c r="I49" s="90"/>
      <c r="J49" s="90"/>
    </row>
    <row r="50" spans="1:10" x14ac:dyDescent="0.35">
      <c r="A50" s="29" t="s">
        <v>54</v>
      </c>
      <c r="B50" s="30">
        <f>+F25</f>
        <v>238136902.09</v>
      </c>
      <c r="G50" s="90" t="s">
        <v>55</v>
      </c>
      <c r="H50" s="90"/>
      <c r="I50" s="90"/>
      <c r="J50" s="90"/>
    </row>
  </sheetData>
  <mergeCells count="55">
    <mergeCell ref="G49:J49"/>
    <mergeCell ref="G50:J50"/>
    <mergeCell ref="G48:J48"/>
    <mergeCell ref="B34:J34"/>
    <mergeCell ref="B35:J35"/>
    <mergeCell ref="B36:J36"/>
    <mergeCell ref="B37:J37"/>
    <mergeCell ref="B38:J38"/>
    <mergeCell ref="B39:J39"/>
    <mergeCell ref="B40:J40"/>
    <mergeCell ref="B41:J41"/>
    <mergeCell ref="B8:J8"/>
    <mergeCell ref="B11:J11"/>
    <mergeCell ref="B12:J12"/>
    <mergeCell ref="A13:J13"/>
    <mergeCell ref="C14:J14"/>
    <mergeCell ref="B9:J9"/>
    <mergeCell ref="B10:J10"/>
    <mergeCell ref="A5:J5"/>
    <mergeCell ref="A6:J6"/>
    <mergeCell ref="A7:J7"/>
    <mergeCell ref="B1:J1"/>
    <mergeCell ref="B2:C2"/>
    <mergeCell ref="D2:H2"/>
    <mergeCell ref="B3:C3"/>
    <mergeCell ref="D3:H3"/>
    <mergeCell ref="A4:J4"/>
    <mergeCell ref="A26:J26"/>
    <mergeCell ref="C27:D27"/>
    <mergeCell ref="G27:H27"/>
    <mergeCell ref="I27:J27"/>
    <mergeCell ref="C25:E25"/>
    <mergeCell ref="F25:H25"/>
    <mergeCell ref="E27:F27"/>
    <mergeCell ref="I24:J24"/>
    <mergeCell ref="C24:E24"/>
    <mergeCell ref="F24:H24"/>
    <mergeCell ref="A25:B25"/>
    <mergeCell ref="I25:J25"/>
    <mergeCell ref="C15:J15"/>
    <mergeCell ref="A42:J42"/>
    <mergeCell ref="A43:J43"/>
    <mergeCell ref="A44:J44"/>
    <mergeCell ref="A46:J46"/>
    <mergeCell ref="C16:J16"/>
    <mergeCell ref="A17:J17"/>
    <mergeCell ref="B18:J18"/>
    <mergeCell ref="B19:J19"/>
    <mergeCell ref="B20:J20"/>
    <mergeCell ref="B21:J21"/>
    <mergeCell ref="A32:J32"/>
    <mergeCell ref="A33:J33"/>
    <mergeCell ref="A22:J22"/>
    <mergeCell ref="A23:J23"/>
    <mergeCell ref="A24:B24"/>
  </mergeCells>
  <phoneticPr fontId="22" type="noConversion"/>
  <dataValidations count="16">
    <dataValidation allowBlank="1" showInputMessage="1" showErrorMessage="1" prompt="Monto presupuestado para el producto" sqref="F28 E29:F31 D28:D31" xr:uid="{00000000-0002-0000-0000-000002000000}"/>
    <dataValidation allowBlank="1" showInputMessage="1" showErrorMessage="1" prompt="Meta anual del indicador" sqref="E28 C28:C31" xr:uid="{00000000-0002-0000-0000-000003000000}"/>
    <dataValidation allowBlank="1" showInputMessage="1" showErrorMessage="1" prompt="¿En qué consiste el programa?" sqref="B19:J19" xr:uid="{00000000-0002-0000-0000-000006000000}"/>
    <dataValidation allowBlank="1" showInputMessage="1" showErrorMessage="1" prompt="Presupuesto del programa" sqref="A25:C25 F25" xr:uid="{00000000-0002-0000-0000-000007000000}"/>
    <dataValidation allowBlank="1" showInputMessage="1" showErrorMessage="1" prompt="Oportunidades de mejora identificadas" sqref="A44:J45" xr:uid="{00000000-0002-0000-0000-000008000000}"/>
    <dataValidation allowBlank="1" showInputMessage="1" showErrorMessage="1" prompt="De existir desvío, explicar razones." sqref="B41:J41 B37:J37" xr:uid="{71614758-ACA5-4BAE-8B2E-CE5501040D22}"/>
    <dataValidation allowBlank="1" showInputMessage="1" showErrorMessage="1" prompt="1. Describir lo plasmado en el presupuesto_x000a_2. Describir lo alcanzado en términos financieros y de producción " sqref="B40:J40 B36:J36" xr:uid="{071C2C91-B2D1-4163-BBC1-A9E2BAFE6A3B}"/>
    <dataValidation allowBlank="1" showInputMessage="1" showErrorMessage="1" prompt="¿En qué consiste el producto? su objetivo" sqref="B39:J39 B35:J35" xr:uid="{126DE0C9-5861-4580-8A64-9A50BF5F4314}"/>
    <dataValidation allowBlank="1" showInputMessage="1" showErrorMessage="1" prompt="Nombre del producto" sqref="B38:J38 B34:J34" xr:uid="{7EC3C61C-F569-49EB-A09B-2F7416EC88DA}"/>
    <dataValidation allowBlank="1" showInputMessage="1" showErrorMessage="1" prompt="¿A quién va dirigido el programa?, ¿qué característica tiene esta población que requiere ser beneficiada?" sqref="B20:J20" xr:uid="{00000000-0002-0000-0000-00000D000000}"/>
    <dataValidation allowBlank="1" showInputMessage="1" prompt="Nombre del capítulo" sqref="B8:J10" xr:uid="{00000000-0002-0000-0000-00000E000000}"/>
    <dataValidation allowBlank="1" sqref="A8" xr:uid="{00000000-0002-0000-0000-00000F000000}"/>
    <dataValidation allowBlank="1" showInputMessage="1" showErrorMessage="1" prompt="Monto ejecutado en el trimestre" sqref="H28:H31" xr:uid="{00000000-0002-0000-0000-000000000000}"/>
    <dataValidation allowBlank="1" showInputMessage="1" showErrorMessage="1" prompt="Meta alcanzada en el trimestre" sqref="G28:G31" xr:uid="{00000000-0002-0000-0000-000001000000}"/>
    <dataValidation allowBlank="1" showInputMessage="1" showErrorMessage="1" prompt="Nombre del indicador" sqref="B28:B31" xr:uid="{00000000-0002-0000-0000-000004000000}"/>
    <dataValidation allowBlank="1" showInputMessage="1" showErrorMessage="1" prompt="Nombre de cada producto" sqref="A28:A31" xr:uid="{00000000-0002-0000-0000-000005000000}"/>
  </dataValidations>
  <printOptions horizontalCentered="1" verticalCentered="1"/>
  <pageMargins left="0.7" right="0.7" top="0.75" bottom="0.75" header="0.3" footer="0.3"/>
  <pageSetup scale="50" orientation="portrait" r:id="rId1"/>
  <rowBreaks count="1" manualBreakCount="1">
    <brk id="31" max="9" man="1"/>
  </rowBreaks>
  <ignoredErrors>
    <ignoredError sqref="I29:J29" unlocked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BD93-9758-48FF-8BA3-1FCFCEB14907}">
  <sheetPr>
    <pageSetUpPr fitToPage="1"/>
  </sheetPr>
  <dimension ref="A1:L44"/>
  <sheetViews>
    <sheetView showGridLines="0" view="pageBreakPreview" topLeftCell="A28" zoomScaleNormal="100" zoomScaleSheetLayoutView="100" workbookViewId="0">
      <selection activeCell="B33" sqref="B33:J33"/>
    </sheetView>
  </sheetViews>
  <sheetFormatPr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10" width="12.7265625" style="6" customWidth="1"/>
    <col min="11" max="11" width="0" style="6" hidden="1" customWidth="1"/>
    <col min="12" max="12" width="0" hidden="1" customWidth="1"/>
  </cols>
  <sheetData>
    <row r="1" spans="1:11" ht="21.5" thickBot="1" x14ac:dyDescent="0.4">
      <c r="A1" s="21"/>
      <c r="B1" s="75" t="s">
        <v>59</v>
      </c>
      <c r="C1" s="76"/>
      <c r="D1" s="76"/>
      <c r="E1" s="76"/>
      <c r="F1" s="76"/>
      <c r="G1" s="76"/>
      <c r="H1" s="76"/>
      <c r="I1" s="76"/>
      <c r="J1" s="77"/>
      <c r="K1" s="1"/>
    </row>
    <row r="2" spans="1:11" ht="21.5" thickBot="1" x14ac:dyDescent="0.4">
      <c r="A2" s="22"/>
      <c r="B2" s="78" t="s">
        <v>0</v>
      </c>
      <c r="C2" s="79"/>
      <c r="D2" s="78" t="s">
        <v>1</v>
      </c>
      <c r="E2" s="79"/>
      <c r="F2" s="79"/>
      <c r="G2" s="79"/>
      <c r="H2" s="80"/>
      <c r="I2" s="2" t="s">
        <v>2</v>
      </c>
      <c r="J2" s="3" t="s">
        <v>3</v>
      </c>
      <c r="K2" s="1"/>
    </row>
    <row r="3" spans="1:11" ht="20.25" customHeight="1" thickBot="1" x14ac:dyDescent="0.4">
      <c r="A3" s="23"/>
      <c r="B3" s="81" t="s">
        <v>4</v>
      </c>
      <c r="C3" s="82"/>
      <c r="D3" s="81"/>
      <c r="E3" s="82"/>
      <c r="F3" s="82"/>
      <c r="G3" s="82"/>
      <c r="H3" s="83"/>
      <c r="I3" s="27"/>
      <c r="J3" s="28"/>
      <c r="K3" s="1"/>
    </row>
    <row r="4" spans="1:11" ht="9" customHeight="1" x14ac:dyDescent="0.35">
      <c r="A4" s="84"/>
      <c r="B4" s="85"/>
      <c r="C4" s="85"/>
      <c r="D4" s="86"/>
      <c r="E4" s="86"/>
      <c r="F4" s="86"/>
      <c r="G4" s="86"/>
      <c r="H4" s="86"/>
      <c r="I4" s="85"/>
      <c r="J4" s="87"/>
      <c r="K4" s="1"/>
    </row>
    <row r="5" spans="1:11" ht="3" customHeight="1" x14ac:dyDescent="0.35">
      <c r="A5" s="72"/>
      <c r="B5" s="73"/>
      <c r="C5" s="73"/>
      <c r="D5" s="73"/>
      <c r="E5" s="73"/>
      <c r="F5" s="73"/>
      <c r="G5" s="73"/>
      <c r="H5" s="73"/>
      <c r="I5" s="73"/>
      <c r="J5" s="74"/>
      <c r="K5" s="1"/>
    </row>
    <row r="6" spans="1:11" ht="15.5" x14ac:dyDescent="0.35">
      <c r="A6" s="42" t="s">
        <v>5</v>
      </c>
      <c r="B6" s="43"/>
      <c r="C6" s="43"/>
      <c r="D6" s="43"/>
      <c r="E6" s="43"/>
      <c r="F6" s="43"/>
      <c r="G6" s="43"/>
      <c r="H6" s="43"/>
      <c r="I6" s="43"/>
      <c r="J6" s="44"/>
      <c r="K6" s="1"/>
    </row>
    <row r="7" spans="1:11" ht="15.5" x14ac:dyDescent="0.35">
      <c r="A7" s="54" t="s">
        <v>6</v>
      </c>
      <c r="B7" s="55"/>
      <c r="C7" s="55"/>
      <c r="D7" s="55"/>
      <c r="E7" s="55"/>
      <c r="F7" s="55"/>
      <c r="G7" s="55"/>
      <c r="H7" s="55"/>
      <c r="I7" s="55"/>
      <c r="J7" s="56"/>
      <c r="K7" s="1"/>
    </row>
    <row r="8" spans="1:11" x14ac:dyDescent="0.35">
      <c r="A8" s="4" t="s">
        <v>7</v>
      </c>
      <c r="B8" s="88" t="s">
        <v>62</v>
      </c>
      <c r="C8" s="88"/>
      <c r="D8" s="88"/>
      <c r="E8" s="88"/>
      <c r="F8" s="88"/>
      <c r="G8" s="88"/>
      <c r="H8" s="88"/>
      <c r="I8" s="88"/>
      <c r="J8" s="88"/>
      <c r="K8" s="1"/>
    </row>
    <row r="9" spans="1:11" ht="15" customHeight="1" x14ac:dyDescent="0.35">
      <c r="A9" s="24" t="s">
        <v>36</v>
      </c>
      <c r="B9" s="88" t="s">
        <v>63</v>
      </c>
      <c r="C9" s="88"/>
      <c r="D9" s="88"/>
      <c r="E9" s="88"/>
      <c r="F9" s="88"/>
      <c r="G9" s="88"/>
      <c r="H9" s="88"/>
      <c r="I9" s="88"/>
      <c r="J9" s="88"/>
      <c r="K9" s="1"/>
    </row>
    <row r="10" spans="1:11" x14ac:dyDescent="0.35">
      <c r="A10" s="24" t="s">
        <v>37</v>
      </c>
      <c r="B10" s="88" t="s">
        <v>64</v>
      </c>
      <c r="C10" s="88"/>
      <c r="D10" s="88"/>
      <c r="E10" s="88"/>
      <c r="F10" s="88"/>
      <c r="G10" s="88"/>
      <c r="H10" s="88"/>
      <c r="I10" s="88"/>
      <c r="J10" s="88"/>
      <c r="K10" s="1"/>
    </row>
    <row r="11" spans="1:11" ht="31.5" customHeight="1" x14ac:dyDescent="0.35">
      <c r="A11" s="4" t="s">
        <v>8</v>
      </c>
      <c r="B11" s="89" t="s">
        <v>65</v>
      </c>
      <c r="C11" s="89"/>
      <c r="D11" s="89"/>
      <c r="E11" s="89"/>
      <c r="F11" s="89"/>
      <c r="G11" s="89"/>
      <c r="H11" s="89"/>
      <c r="I11" s="89"/>
      <c r="J11" s="89"/>
    </row>
    <row r="12" spans="1:11" ht="27.75" customHeight="1" x14ac:dyDescent="0.35">
      <c r="A12" s="4" t="s">
        <v>9</v>
      </c>
      <c r="B12" s="89" t="s">
        <v>66</v>
      </c>
      <c r="C12" s="89"/>
      <c r="D12" s="89"/>
      <c r="E12" s="89"/>
      <c r="F12" s="89"/>
      <c r="G12" s="89"/>
      <c r="H12" s="89"/>
      <c r="I12" s="89"/>
      <c r="J12" s="89"/>
    </row>
    <row r="13" spans="1:11" ht="15.5" x14ac:dyDescent="0.35">
      <c r="A13" s="42" t="s">
        <v>10</v>
      </c>
      <c r="B13" s="43"/>
      <c r="C13" s="43"/>
      <c r="D13" s="43"/>
      <c r="E13" s="43"/>
      <c r="F13" s="43"/>
      <c r="G13" s="43"/>
      <c r="H13" s="43"/>
      <c r="I13" s="43"/>
      <c r="J13" s="44"/>
    </row>
    <row r="14" spans="1:11" x14ac:dyDescent="0.35">
      <c r="A14" s="4" t="s">
        <v>11</v>
      </c>
      <c r="B14" s="25">
        <v>4</v>
      </c>
      <c r="C14" s="41" t="str">
        <f>IFERROR(VLOOKUP(B14,'[1]Validacion datos'!A2:B5,2,FALSE),"")</f>
        <v>DESARROLLO SOSTENIBLE</v>
      </c>
      <c r="D14" s="41"/>
      <c r="E14" s="41"/>
      <c r="F14" s="41"/>
      <c r="G14" s="41"/>
      <c r="H14" s="41"/>
      <c r="I14" s="41"/>
      <c r="J14" s="41"/>
    </row>
    <row r="15" spans="1:11" x14ac:dyDescent="0.35">
      <c r="A15" s="4" t="s">
        <v>12</v>
      </c>
      <c r="B15" s="7">
        <v>4.3</v>
      </c>
      <c r="C15" s="41" t="str">
        <f>IFERROR(VLOOKUP(B15,'[1]Validacion datos'!A8:B26,2,FALSE),"")</f>
        <v>Adecuada adaptación al cambio climático</v>
      </c>
      <c r="D15" s="41"/>
      <c r="E15" s="41"/>
      <c r="F15" s="41"/>
      <c r="G15" s="41"/>
      <c r="H15" s="41"/>
      <c r="I15" s="41"/>
      <c r="J15" s="41"/>
    </row>
    <row r="16" spans="1:11" ht="25.5" customHeight="1" x14ac:dyDescent="0.35">
      <c r="A16" s="4" t="s">
        <v>13</v>
      </c>
      <c r="B16" s="8" t="s">
        <v>79</v>
      </c>
      <c r="C16" s="41" t="str">
        <f>IFERROR(VLOOKUP(B16,'[1]Validacion datos'!D8:E64,2,FALSE),"")</f>
        <v>Reducir la vulnerabilidad, avanzar en la adaptación a los efectos del cambio climático y contribuir a la mitigación de sus causas</v>
      </c>
      <c r="D16" s="41"/>
      <c r="E16" s="41"/>
      <c r="F16" s="41"/>
      <c r="G16" s="41"/>
      <c r="H16" s="41"/>
      <c r="I16" s="41"/>
      <c r="J16" s="41"/>
    </row>
    <row r="17" spans="1:12" ht="15.5" x14ac:dyDescent="0.35">
      <c r="A17" s="42" t="s">
        <v>14</v>
      </c>
      <c r="B17" s="43"/>
      <c r="C17" s="43"/>
      <c r="D17" s="43"/>
      <c r="E17" s="43"/>
      <c r="F17" s="43"/>
      <c r="G17" s="43"/>
      <c r="H17" s="43"/>
      <c r="I17" s="43"/>
      <c r="J17" s="44"/>
    </row>
    <row r="18" spans="1:12" x14ac:dyDescent="0.35">
      <c r="A18" s="4" t="s">
        <v>15</v>
      </c>
      <c r="B18" s="52" t="s">
        <v>68</v>
      </c>
      <c r="C18" s="52"/>
      <c r="D18" s="52"/>
      <c r="E18" s="52"/>
      <c r="F18" s="52"/>
      <c r="G18" s="52"/>
      <c r="H18" s="52"/>
      <c r="I18" s="52"/>
      <c r="J18" s="53"/>
    </row>
    <row r="19" spans="1:12" ht="30" customHeight="1" x14ac:dyDescent="0.35">
      <c r="A19" s="9" t="s">
        <v>16</v>
      </c>
      <c r="B19" s="52" t="s">
        <v>69</v>
      </c>
      <c r="C19" s="52"/>
      <c r="D19" s="52"/>
      <c r="E19" s="52"/>
      <c r="F19" s="52"/>
      <c r="G19" s="52"/>
      <c r="H19" s="52"/>
      <c r="I19" s="52"/>
      <c r="J19" s="53"/>
    </row>
    <row r="20" spans="1:12" x14ac:dyDescent="0.35">
      <c r="A20" s="9" t="s">
        <v>17</v>
      </c>
      <c r="B20" s="52" t="s">
        <v>70</v>
      </c>
      <c r="C20" s="52"/>
      <c r="D20" s="52"/>
      <c r="E20" s="52"/>
      <c r="F20" s="52"/>
      <c r="G20" s="52"/>
      <c r="H20" s="52"/>
      <c r="I20" s="52"/>
      <c r="J20" s="53"/>
    </row>
    <row r="21" spans="1:12" ht="32.5" customHeight="1" x14ac:dyDescent="0.35">
      <c r="A21" s="9" t="s">
        <v>38</v>
      </c>
      <c r="B21" s="52" t="s">
        <v>71</v>
      </c>
      <c r="C21" s="52"/>
      <c r="D21" s="52"/>
      <c r="E21" s="52"/>
      <c r="F21" s="52"/>
      <c r="G21" s="52"/>
      <c r="H21" s="52"/>
      <c r="I21" s="52"/>
      <c r="J21" s="53"/>
      <c r="K21" s="1"/>
    </row>
    <row r="22" spans="1:12" ht="15.5" x14ac:dyDescent="0.35">
      <c r="A22" s="42" t="s">
        <v>18</v>
      </c>
      <c r="B22" s="43"/>
      <c r="C22" s="43"/>
      <c r="D22" s="43"/>
      <c r="E22" s="43"/>
      <c r="F22" s="43"/>
      <c r="G22" s="43"/>
      <c r="H22" s="43"/>
      <c r="I22" s="43"/>
      <c r="J22" s="44"/>
    </row>
    <row r="23" spans="1:12" ht="15.5" x14ac:dyDescent="0.35">
      <c r="A23" s="54" t="s">
        <v>19</v>
      </c>
      <c r="B23" s="55"/>
      <c r="C23" s="55"/>
      <c r="D23" s="55"/>
      <c r="E23" s="55"/>
      <c r="F23" s="55"/>
      <c r="G23" s="55"/>
      <c r="H23" s="55"/>
      <c r="I23" s="55"/>
      <c r="J23" s="56"/>
      <c r="K23" s="1"/>
    </row>
    <row r="24" spans="1:12" ht="15" customHeight="1" x14ac:dyDescent="0.35">
      <c r="A24" s="57" t="s">
        <v>20</v>
      </c>
      <c r="B24" s="58"/>
      <c r="C24" s="59" t="s">
        <v>21</v>
      </c>
      <c r="D24" s="61"/>
      <c r="E24" s="61"/>
      <c r="F24" s="61" t="s">
        <v>22</v>
      </c>
      <c r="G24" s="61"/>
      <c r="H24" s="58"/>
      <c r="I24" s="59" t="s">
        <v>23</v>
      </c>
      <c r="J24" s="60"/>
    </row>
    <row r="25" spans="1:12" x14ac:dyDescent="0.35">
      <c r="A25" s="62">
        <v>25000000</v>
      </c>
      <c r="B25" s="63"/>
      <c r="C25" s="69" cm="1">
        <f t="array" ref="C25">+Tabla13[Financiera
(B)]</f>
        <v>25000000</v>
      </c>
      <c r="D25" s="70"/>
      <c r="E25" s="71"/>
      <c r="F25" s="69" cm="1">
        <f t="array" ref="F25">+Tabla13[Financiera 
 (F)]</f>
        <v>2971223.5700000003</v>
      </c>
      <c r="G25" s="70"/>
      <c r="H25" s="71"/>
      <c r="I25" s="64">
        <f>+IF(F25&gt;0,F25/C25,0)</f>
        <v>0.11884894280000001</v>
      </c>
      <c r="J25" s="65"/>
    </row>
    <row r="26" spans="1:12" ht="15.5" x14ac:dyDescent="0.35">
      <c r="A26" s="54" t="s">
        <v>24</v>
      </c>
      <c r="B26" s="55"/>
      <c r="C26" s="55"/>
      <c r="D26" s="55"/>
      <c r="E26" s="55"/>
      <c r="F26" s="55"/>
      <c r="G26" s="55"/>
      <c r="H26" s="55"/>
      <c r="I26" s="55"/>
      <c r="J26" s="56"/>
      <c r="K26" s="1"/>
    </row>
    <row r="27" spans="1:12" x14ac:dyDescent="0.35">
      <c r="A27" s="5"/>
      <c r="B27"/>
      <c r="C27" s="66" t="s">
        <v>49</v>
      </c>
      <c r="D27" s="67"/>
      <c r="E27" s="66" t="s">
        <v>57</v>
      </c>
      <c r="F27" s="67"/>
      <c r="G27" s="66" t="s">
        <v>58</v>
      </c>
      <c r="H27" s="66"/>
      <c r="I27" s="66" t="s">
        <v>25</v>
      </c>
      <c r="J27" s="68"/>
    </row>
    <row r="28" spans="1:12" ht="39" x14ac:dyDescent="0.35">
      <c r="A28" s="10" t="s">
        <v>26</v>
      </c>
      <c r="B28" s="11" t="s">
        <v>27</v>
      </c>
      <c r="C28" s="11" t="s">
        <v>39</v>
      </c>
      <c r="D28" s="11" t="s">
        <v>40</v>
      </c>
      <c r="E28" s="11" t="s">
        <v>43</v>
      </c>
      <c r="F28" s="11" t="s">
        <v>44</v>
      </c>
      <c r="G28" s="11" t="s">
        <v>45</v>
      </c>
      <c r="H28" s="11" t="s">
        <v>46</v>
      </c>
      <c r="I28" s="11" t="s">
        <v>47</v>
      </c>
      <c r="J28" s="12" t="s">
        <v>48</v>
      </c>
      <c r="K28" s="40" t="s">
        <v>82</v>
      </c>
      <c r="L28" s="40" t="s">
        <v>83</v>
      </c>
    </row>
    <row r="29" spans="1:12" ht="78" customHeight="1" x14ac:dyDescent="0.35">
      <c r="A29" s="13" t="s">
        <v>80</v>
      </c>
      <c r="B29" s="14" t="s">
        <v>81</v>
      </c>
      <c r="C29" s="15">
        <v>50</v>
      </c>
      <c r="D29" s="16">
        <v>25000000</v>
      </c>
      <c r="E29" s="16">
        <v>10</v>
      </c>
      <c r="F29" s="16">
        <v>5000000</v>
      </c>
      <c r="G29" s="17">
        <v>5</v>
      </c>
      <c r="H29" s="16">
        <v>2971223.5700000003</v>
      </c>
      <c r="I29" s="18">
        <f>IF(G29&gt;0,G29/C29,0)</f>
        <v>0.1</v>
      </c>
      <c r="J29" s="19">
        <f>IF(H29&gt;0,H29/D29,0)</f>
        <v>0.11884894280000001</v>
      </c>
      <c r="K29" s="39">
        <f>Tabla13[[#This Row],[Física 
(E)]]/Tabla13[[#This Row],[Física
(C)]]-1</f>
        <v>-0.5</v>
      </c>
      <c r="L29" s="39">
        <f>+Tabla13[[#This Row],[Financiera 
 (F)]]/Tabla13[[#This Row],[Financiera
(D)]]-1</f>
        <v>-0.40575528599999999</v>
      </c>
    </row>
    <row r="30" spans="1:12" ht="18.75" customHeight="1" x14ac:dyDescent="0.35">
      <c r="A30" s="42" t="s">
        <v>28</v>
      </c>
      <c r="B30" s="43"/>
      <c r="C30" s="43"/>
      <c r="D30" s="43"/>
      <c r="E30" s="43"/>
      <c r="F30" s="43"/>
      <c r="G30" s="43"/>
      <c r="H30" s="43"/>
      <c r="I30" s="43"/>
      <c r="J30" s="44"/>
    </row>
    <row r="31" spans="1:12" ht="48.75" customHeight="1" x14ac:dyDescent="0.35">
      <c r="A31" s="54" t="s">
        <v>29</v>
      </c>
      <c r="B31" s="55"/>
      <c r="C31" s="55"/>
      <c r="D31" s="55"/>
      <c r="E31" s="55"/>
      <c r="F31" s="55"/>
      <c r="G31" s="55"/>
      <c r="H31" s="55"/>
      <c r="I31" s="55"/>
      <c r="J31" s="56"/>
    </row>
    <row r="32" spans="1:12" ht="64.5" customHeight="1" x14ac:dyDescent="0.35">
      <c r="A32" s="20" t="s">
        <v>30</v>
      </c>
      <c r="B32" s="52" t="str" cm="1">
        <f t="array" ref="B32">+Tabla13[Producto]</f>
        <v>7788-Operadores aéreos participan en el plan de reducción de CO2 mediante la implementación de un esquema de compensaciones de emisiones</v>
      </c>
      <c r="C32" s="52"/>
      <c r="D32" s="52"/>
      <c r="E32" s="52"/>
      <c r="F32" s="52"/>
      <c r="G32" s="52"/>
      <c r="H32" s="52"/>
      <c r="I32" s="52"/>
      <c r="J32" s="53"/>
    </row>
    <row r="33" spans="1:11" ht="90" customHeight="1" x14ac:dyDescent="0.35">
      <c r="A33" s="20" t="s">
        <v>31</v>
      </c>
      <c r="B33" s="52" t="s">
        <v>90</v>
      </c>
      <c r="C33" s="52"/>
      <c r="D33" s="52"/>
      <c r="E33" s="52"/>
      <c r="F33" s="52"/>
      <c r="G33" s="52"/>
      <c r="H33" s="52"/>
      <c r="I33" s="52"/>
      <c r="J33" s="53"/>
    </row>
    <row r="34" spans="1:11" x14ac:dyDescent="0.35">
      <c r="A34" s="20" t="s">
        <v>32</v>
      </c>
      <c r="B34" s="97" t="s">
        <v>85</v>
      </c>
      <c r="C34" s="97"/>
      <c r="D34" s="97"/>
      <c r="E34" s="97"/>
      <c r="F34" s="97"/>
      <c r="G34" s="97"/>
      <c r="H34" s="97"/>
      <c r="I34" s="97"/>
      <c r="J34" s="98"/>
    </row>
    <row r="35" spans="1:11" ht="60.5" customHeight="1" x14ac:dyDescent="0.35">
      <c r="A35" s="20" t="s">
        <v>33</v>
      </c>
      <c r="B35" s="97" t="s">
        <v>91</v>
      </c>
      <c r="C35" s="97"/>
      <c r="D35" s="97"/>
      <c r="E35" s="97"/>
      <c r="F35" s="97"/>
      <c r="G35" s="97"/>
      <c r="H35" s="97"/>
      <c r="I35" s="97"/>
      <c r="J35" s="98"/>
      <c r="K35" s="1"/>
    </row>
    <row r="36" spans="1:11" ht="27.75" customHeight="1" x14ac:dyDescent="0.35">
      <c r="A36" s="42" t="s">
        <v>34</v>
      </c>
      <c r="B36" s="43"/>
      <c r="C36" s="43"/>
      <c r="D36" s="43"/>
      <c r="E36" s="43"/>
      <c r="F36" s="43"/>
      <c r="G36" s="43"/>
      <c r="H36" s="43"/>
      <c r="I36" s="43"/>
      <c r="J36" s="44"/>
    </row>
    <row r="37" spans="1:11" ht="15.5" x14ac:dyDescent="0.35">
      <c r="A37" s="45" t="s">
        <v>35</v>
      </c>
      <c r="B37" s="46"/>
      <c r="C37" s="46"/>
      <c r="D37" s="46"/>
      <c r="E37" s="46"/>
      <c r="F37" s="46"/>
      <c r="G37" s="46"/>
      <c r="H37" s="46"/>
      <c r="I37" s="46"/>
      <c r="J37" s="47"/>
    </row>
    <row r="38" spans="1:11" ht="30.75" customHeight="1" x14ac:dyDescent="0.35">
      <c r="A38" s="48" t="s">
        <v>84</v>
      </c>
      <c r="B38" s="49"/>
      <c r="C38" s="49"/>
      <c r="D38" s="49"/>
      <c r="E38" s="49"/>
      <c r="F38" s="49"/>
      <c r="G38" s="49"/>
      <c r="H38" s="49"/>
      <c r="I38" s="49"/>
      <c r="J38" s="50"/>
    </row>
    <row r="39" spans="1:11" x14ac:dyDescent="0.35">
      <c r="A39" s="26"/>
      <c r="B39" s="26"/>
      <c r="C39" s="26"/>
      <c r="D39" s="26"/>
      <c r="E39" s="26"/>
      <c r="F39" s="26"/>
      <c r="G39" s="26"/>
      <c r="H39" s="26"/>
      <c r="I39" s="26"/>
      <c r="J39" s="26"/>
    </row>
    <row r="40" spans="1:11" x14ac:dyDescent="0.35">
      <c r="A40" s="51" t="s">
        <v>42</v>
      </c>
      <c r="B40" s="51"/>
      <c r="C40" s="51"/>
      <c r="D40" s="51"/>
      <c r="E40" s="51"/>
      <c r="F40" s="51"/>
      <c r="G40" s="51"/>
      <c r="H40" s="51"/>
      <c r="I40" s="51"/>
      <c r="J40" s="51"/>
    </row>
    <row r="42" spans="1:11" ht="15" thickBot="1" x14ac:dyDescent="0.4">
      <c r="A42" s="29" t="s">
        <v>51</v>
      </c>
      <c r="B42" s="30">
        <f>+A25</f>
        <v>25000000</v>
      </c>
      <c r="G42" s="91"/>
      <c r="H42" s="91"/>
      <c r="I42" s="91"/>
      <c r="J42" s="91"/>
    </row>
    <row r="43" spans="1:11" x14ac:dyDescent="0.35">
      <c r="A43" s="29" t="s">
        <v>52</v>
      </c>
      <c r="B43" s="30">
        <f>+C25</f>
        <v>25000000</v>
      </c>
      <c r="G43" s="90" t="s">
        <v>78</v>
      </c>
      <c r="H43" s="90"/>
      <c r="I43" s="90"/>
      <c r="J43" s="90"/>
    </row>
    <row r="44" spans="1:11" x14ac:dyDescent="0.35">
      <c r="A44" s="29" t="s">
        <v>54</v>
      </c>
      <c r="B44" s="30">
        <f>+F25</f>
        <v>2971223.5700000003</v>
      </c>
      <c r="G44" s="90" t="s">
        <v>55</v>
      </c>
      <c r="H44" s="90"/>
      <c r="I44" s="90"/>
      <c r="J44" s="90"/>
    </row>
  </sheetData>
  <mergeCells count="51">
    <mergeCell ref="G44:J44"/>
    <mergeCell ref="A31:J31"/>
    <mergeCell ref="B32:J32"/>
    <mergeCell ref="B33:J33"/>
    <mergeCell ref="B34:J34"/>
    <mergeCell ref="B35:J35"/>
    <mergeCell ref="A36:J36"/>
    <mergeCell ref="A37:J37"/>
    <mergeCell ref="A38:J38"/>
    <mergeCell ref="A40:J40"/>
    <mergeCell ref="G42:J42"/>
    <mergeCell ref="G43:J43"/>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32" priority="1" operator="notBetween">
      <formula>-0.05</formula>
      <formula>0.05</formula>
    </cfRule>
  </conditionalFormatting>
  <dataValidations count="16">
    <dataValidation allowBlank="1" showInputMessage="1" showErrorMessage="1" prompt="Nombre de cada producto" sqref="A28:A29" xr:uid="{C79F51F4-7BF3-4418-83C7-3EAA33790023}"/>
    <dataValidation allowBlank="1" showInputMessage="1" showErrorMessage="1" prompt="Nombre del indicador" sqref="B28:B29" xr:uid="{B3CF1AC9-02ED-423A-8874-57AE9DECA7A9}"/>
    <dataValidation allowBlank="1" showInputMessage="1" showErrorMessage="1" prompt="Meta alcanzada en el trimestre" sqref="G28:G29" xr:uid="{D82D297E-3733-459D-B52B-A4426B88D79E}"/>
    <dataValidation allowBlank="1" showInputMessage="1" showErrorMessage="1" prompt="Monto ejecutado en el trimestre" sqref="H28:H29" xr:uid="{5A90D0E0-C386-4233-B20A-9238047E7703}"/>
    <dataValidation allowBlank="1" sqref="A8" xr:uid="{4B386458-5EDF-41C8-9A4E-951092019EA6}"/>
    <dataValidation allowBlank="1" showInputMessage="1" prompt="Nombre del capítulo" sqref="B8:J10" xr:uid="{080C308A-D4C7-4578-8031-AAB46E9B43AD}"/>
    <dataValidation allowBlank="1" showInputMessage="1" showErrorMessage="1" prompt="¿A quién va dirigido el programa?, ¿qué característica tiene esta población que requiere ser beneficiada?" sqref="B20:J20" xr:uid="{B5292F14-A969-410A-B90A-CA0DF8DF6FF6}"/>
    <dataValidation allowBlank="1" showInputMessage="1" showErrorMessage="1" prompt="Nombre del producto" sqref="B32:J32" xr:uid="{32A5F053-4C16-43CD-BAA6-C414B04CD803}"/>
    <dataValidation allowBlank="1" showInputMessage="1" showErrorMessage="1" prompt="¿En qué consiste el producto? su objetivo" sqref="B33:J33" xr:uid="{8E4353DE-9549-4B4F-A27C-FBD8AB7C74AD}"/>
    <dataValidation allowBlank="1" showInputMessage="1" showErrorMessage="1" prompt="1. Describir lo plasmado en el presupuesto_x000a_2. Describir lo alcanzado en términos financieros y de producción " sqref="B34:J34" xr:uid="{C5FB3119-BAF7-4B17-94A2-CE00E1903275}"/>
    <dataValidation allowBlank="1" showInputMessage="1" showErrorMessage="1" prompt="De existir desvío, explicar razones." sqref="B35:J35" xr:uid="{91FC6C7E-5035-4A42-86B7-4EA23FE081E9}"/>
    <dataValidation allowBlank="1" showInputMessage="1" showErrorMessage="1" prompt="Oportunidades de mejora identificadas" sqref="A38:J39" xr:uid="{7D9D77BC-6CDE-422E-B063-17634C0B959B}"/>
    <dataValidation allowBlank="1" showInputMessage="1" showErrorMessage="1" prompt="Presupuesto del programa" sqref="A25:C25 F25" xr:uid="{8811E793-45DD-480C-8A00-A73DEFEC440B}"/>
    <dataValidation allowBlank="1" showInputMessage="1" showErrorMessage="1" prompt="¿En qué consiste el programa?" sqref="B19:J19" xr:uid="{211B8324-854E-4B2C-8992-E2B12CB1030A}"/>
    <dataValidation allowBlank="1" showInputMessage="1" showErrorMessage="1" prompt="Meta anual del indicador" sqref="E28 C28:C29" xr:uid="{954C34C1-3C1F-486F-8F04-B110980ABCE5}"/>
    <dataValidation allowBlank="1" showInputMessage="1" showErrorMessage="1" prompt="Monto presupuestado para el producto" sqref="F28 E29:F29 D28:D29" xr:uid="{49CA29A9-9164-4BA7-978B-E7A223FBD9E5}"/>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8A2A-9096-4C54-A6BD-119A06CD0C3F}">
  <sheetPr>
    <pageSetUpPr fitToPage="1"/>
  </sheetPr>
  <dimension ref="A1:K46"/>
  <sheetViews>
    <sheetView view="pageBreakPreview" topLeftCell="A33" zoomScaleNormal="100" zoomScaleSheetLayoutView="100" workbookViewId="0">
      <selection activeCell="A42" sqref="A42:J42"/>
    </sheetView>
  </sheetViews>
  <sheetFormatPr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10" width="12.7265625" style="6" customWidth="1"/>
    <col min="11" max="11" width="10.90625" style="6"/>
  </cols>
  <sheetData>
    <row r="1" spans="1:11" ht="21.5" thickBot="1" x14ac:dyDescent="0.4">
      <c r="A1" s="21"/>
      <c r="B1" s="75" t="s">
        <v>59</v>
      </c>
      <c r="C1" s="76"/>
      <c r="D1" s="76"/>
      <c r="E1" s="76"/>
      <c r="F1" s="76"/>
      <c r="G1" s="76"/>
      <c r="H1" s="76"/>
      <c r="I1" s="76"/>
      <c r="J1" s="77"/>
      <c r="K1" s="1"/>
    </row>
    <row r="2" spans="1:11" ht="21.5" thickBot="1" x14ac:dyDescent="0.4">
      <c r="A2" s="22"/>
      <c r="B2" s="78" t="s">
        <v>0</v>
      </c>
      <c r="C2" s="79"/>
      <c r="D2" s="78" t="s">
        <v>1</v>
      </c>
      <c r="E2" s="79"/>
      <c r="F2" s="79"/>
      <c r="G2" s="79"/>
      <c r="H2" s="80"/>
      <c r="I2" s="2" t="s">
        <v>2</v>
      </c>
      <c r="J2" s="3" t="s">
        <v>3</v>
      </c>
      <c r="K2" s="1"/>
    </row>
    <row r="3" spans="1:11" ht="20.25" customHeight="1" thickBot="1" x14ac:dyDescent="0.4">
      <c r="A3" s="23"/>
      <c r="B3" s="81" t="s">
        <v>4</v>
      </c>
      <c r="C3" s="82"/>
      <c r="D3" s="81"/>
      <c r="E3" s="82"/>
      <c r="F3" s="82"/>
      <c r="G3" s="82"/>
      <c r="H3" s="83"/>
      <c r="I3" s="27"/>
      <c r="J3" s="28"/>
      <c r="K3" s="1"/>
    </row>
    <row r="4" spans="1:11" ht="9" customHeight="1" x14ac:dyDescent="0.35">
      <c r="A4" s="84"/>
      <c r="B4" s="85"/>
      <c r="C4" s="85"/>
      <c r="D4" s="86"/>
      <c r="E4" s="86"/>
      <c r="F4" s="86"/>
      <c r="G4" s="86"/>
      <c r="H4" s="86"/>
      <c r="I4" s="85"/>
      <c r="J4" s="87"/>
      <c r="K4" s="1"/>
    </row>
    <row r="5" spans="1:11" ht="3" customHeight="1" x14ac:dyDescent="0.35">
      <c r="A5" s="72"/>
      <c r="B5" s="73"/>
      <c r="C5" s="73"/>
      <c r="D5" s="73"/>
      <c r="E5" s="73"/>
      <c r="F5" s="73"/>
      <c r="G5" s="73"/>
      <c r="H5" s="73"/>
      <c r="I5" s="73"/>
      <c r="J5" s="74"/>
      <c r="K5" s="1"/>
    </row>
    <row r="6" spans="1:11" ht="15.5" x14ac:dyDescent="0.35">
      <c r="A6" s="42" t="s">
        <v>5</v>
      </c>
      <c r="B6" s="43"/>
      <c r="C6" s="43"/>
      <c r="D6" s="43"/>
      <c r="E6" s="43"/>
      <c r="F6" s="43"/>
      <c r="G6" s="43"/>
      <c r="H6" s="43"/>
      <c r="I6" s="43"/>
      <c r="J6" s="44"/>
      <c r="K6" s="1"/>
    </row>
    <row r="7" spans="1:11" ht="15.5" x14ac:dyDescent="0.35">
      <c r="A7" s="54" t="s">
        <v>6</v>
      </c>
      <c r="B7" s="55"/>
      <c r="C7" s="55"/>
      <c r="D7" s="55"/>
      <c r="E7" s="55"/>
      <c r="F7" s="55"/>
      <c r="G7" s="55"/>
      <c r="H7" s="55"/>
      <c r="I7" s="55"/>
      <c r="J7" s="56"/>
      <c r="K7" s="1"/>
    </row>
    <row r="8" spans="1:11" x14ac:dyDescent="0.35">
      <c r="A8" s="4" t="s">
        <v>7</v>
      </c>
      <c r="B8" s="88" t="s">
        <v>62</v>
      </c>
      <c r="C8" s="88"/>
      <c r="D8" s="88"/>
      <c r="E8" s="88"/>
      <c r="F8" s="88"/>
      <c r="G8" s="88"/>
      <c r="H8" s="88"/>
      <c r="I8" s="88"/>
      <c r="J8" s="88"/>
      <c r="K8" s="1"/>
    </row>
    <row r="9" spans="1:11" ht="15" customHeight="1" x14ac:dyDescent="0.35">
      <c r="A9" s="24" t="s">
        <v>36</v>
      </c>
      <c r="B9" s="88" t="s">
        <v>63</v>
      </c>
      <c r="C9" s="88"/>
      <c r="D9" s="88"/>
      <c r="E9" s="88"/>
      <c r="F9" s="88"/>
      <c r="G9" s="88"/>
      <c r="H9" s="88"/>
      <c r="I9" s="88"/>
      <c r="J9" s="88"/>
      <c r="K9" s="1"/>
    </row>
    <row r="10" spans="1:11" x14ac:dyDescent="0.35">
      <c r="A10" s="24" t="s">
        <v>37</v>
      </c>
      <c r="B10" s="88" t="s">
        <v>64</v>
      </c>
      <c r="C10" s="88"/>
      <c r="D10" s="88"/>
      <c r="E10" s="88"/>
      <c r="F10" s="88"/>
      <c r="G10" s="88"/>
      <c r="H10" s="88"/>
      <c r="I10" s="88"/>
      <c r="J10" s="88"/>
      <c r="K10" s="1"/>
    </row>
    <row r="11" spans="1:11" ht="31.5" customHeight="1" x14ac:dyDescent="0.35">
      <c r="A11" s="4" t="s">
        <v>8</v>
      </c>
      <c r="B11" s="89" t="s">
        <v>65</v>
      </c>
      <c r="C11" s="89"/>
      <c r="D11" s="89"/>
      <c r="E11" s="89"/>
      <c r="F11" s="89"/>
      <c r="G11" s="89"/>
      <c r="H11" s="89"/>
      <c r="I11" s="89"/>
      <c r="J11" s="89"/>
    </row>
    <row r="12" spans="1:11" ht="27.75" customHeight="1" x14ac:dyDescent="0.35">
      <c r="A12" s="4" t="s">
        <v>9</v>
      </c>
      <c r="B12" s="89" t="s">
        <v>66</v>
      </c>
      <c r="C12" s="89"/>
      <c r="D12" s="89"/>
      <c r="E12" s="89"/>
      <c r="F12" s="89"/>
      <c r="G12" s="89"/>
      <c r="H12" s="89"/>
      <c r="I12" s="89"/>
      <c r="J12" s="89"/>
    </row>
    <row r="13" spans="1:11" ht="15.5" x14ac:dyDescent="0.35">
      <c r="A13" s="42" t="s">
        <v>10</v>
      </c>
      <c r="B13" s="43"/>
      <c r="C13" s="43"/>
      <c r="D13" s="43"/>
      <c r="E13" s="43"/>
      <c r="F13" s="43"/>
      <c r="G13" s="43"/>
      <c r="H13" s="43"/>
      <c r="I13" s="43"/>
      <c r="J13" s="44"/>
    </row>
    <row r="14" spans="1:11" x14ac:dyDescent="0.35">
      <c r="A14" s="4" t="s">
        <v>11</v>
      </c>
      <c r="B14" s="25">
        <v>3</v>
      </c>
      <c r="C14" s="41" t="str">
        <f>IFERROR(VLOOKUP(B14,'[1]Validacion datos'!A2:B5,2,FALSE),"")</f>
        <v>DESARROLLO PRODUCTIVO</v>
      </c>
      <c r="D14" s="41"/>
      <c r="E14" s="41"/>
      <c r="F14" s="41"/>
      <c r="G14" s="41"/>
      <c r="H14" s="41"/>
      <c r="I14" s="41"/>
      <c r="J14" s="41"/>
    </row>
    <row r="15" spans="1:11" x14ac:dyDescent="0.35">
      <c r="A15" s="4" t="s">
        <v>12</v>
      </c>
      <c r="B15" s="7">
        <v>3.3</v>
      </c>
      <c r="C15" s="41" t="str">
        <f>IFERROR(VLOOKUP(B15,'[1]Validacion datos'!A8:B26,2,FALSE),"")</f>
        <v>Competitividad e innovavión en un ambiente favorable a la cooperación y la responsabilidad social</v>
      </c>
      <c r="D15" s="41"/>
      <c r="E15" s="41"/>
      <c r="F15" s="41"/>
      <c r="G15" s="41"/>
      <c r="H15" s="41"/>
      <c r="I15" s="41"/>
      <c r="J15" s="41"/>
    </row>
    <row r="16" spans="1:11" ht="25.5" customHeight="1" x14ac:dyDescent="0.35">
      <c r="A16" s="4" t="s">
        <v>13</v>
      </c>
      <c r="B16" s="8" t="s">
        <v>67</v>
      </c>
      <c r="C16" s="41"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41"/>
      <c r="E16" s="41"/>
      <c r="F16" s="41"/>
      <c r="G16" s="41"/>
      <c r="H16" s="41"/>
      <c r="I16" s="41"/>
      <c r="J16" s="41"/>
    </row>
    <row r="17" spans="1:11" ht="15.5" x14ac:dyDescent="0.35">
      <c r="A17" s="42" t="s">
        <v>14</v>
      </c>
      <c r="B17" s="43"/>
      <c r="C17" s="43"/>
      <c r="D17" s="43"/>
      <c r="E17" s="43"/>
      <c r="F17" s="43"/>
      <c r="G17" s="43"/>
      <c r="H17" s="43"/>
      <c r="I17" s="43"/>
      <c r="J17" s="44"/>
    </row>
    <row r="18" spans="1:11" x14ac:dyDescent="0.35">
      <c r="A18" s="4" t="s">
        <v>15</v>
      </c>
      <c r="B18" s="52" t="s">
        <v>68</v>
      </c>
      <c r="C18" s="52"/>
      <c r="D18" s="52"/>
      <c r="E18" s="52"/>
      <c r="F18" s="52"/>
      <c r="G18" s="52"/>
      <c r="H18" s="52"/>
      <c r="I18" s="52"/>
      <c r="J18" s="53"/>
    </row>
    <row r="19" spans="1:11" ht="30" customHeight="1" x14ac:dyDescent="0.35">
      <c r="A19" s="9" t="s">
        <v>16</v>
      </c>
      <c r="B19" s="52" t="s">
        <v>69</v>
      </c>
      <c r="C19" s="52"/>
      <c r="D19" s="52"/>
      <c r="E19" s="52"/>
      <c r="F19" s="52"/>
      <c r="G19" s="52"/>
      <c r="H19" s="52"/>
      <c r="I19" s="52"/>
      <c r="J19" s="53"/>
    </row>
    <row r="20" spans="1:11" x14ac:dyDescent="0.35">
      <c r="A20" s="9" t="s">
        <v>17</v>
      </c>
      <c r="B20" s="52" t="s">
        <v>70</v>
      </c>
      <c r="C20" s="52"/>
      <c r="D20" s="52"/>
      <c r="E20" s="52"/>
      <c r="F20" s="52"/>
      <c r="G20" s="52"/>
      <c r="H20" s="52"/>
      <c r="I20" s="52"/>
      <c r="J20" s="53"/>
    </row>
    <row r="21" spans="1:11" ht="32.5" customHeight="1" x14ac:dyDescent="0.35">
      <c r="A21" s="9" t="s">
        <v>38</v>
      </c>
      <c r="B21" s="52" t="s">
        <v>71</v>
      </c>
      <c r="C21" s="52"/>
      <c r="D21" s="52"/>
      <c r="E21" s="52"/>
      <c r="F21" s="52"/>
      <c r="G21" s="52"/>
      <c r="H21" s="52"/>
      <c r="I21" s="52"/>
      <c r="J21" s="53"/>
      <c r="K21" s="1"/>
    </row>
    <row r="22" spans="1:11" ht="15.5" x14ac:dyDescent="0.35">
      <c r="A22" s="42" t="s">
        <v>18</v>
      </c>
      <c r="B22" s="43"/>
      <c r="C22" s="43"/>
      <c r="D22" s="43"/>
      <c r="E22" s="43"/>
      <c r="F22" s="43"/>
      <c r="G22" s="43"/>
      <c r="H22" s="43"/>
      <c r="I22" s="43"/>
      <c r="J22" s="44"/>
    </row>
    <row r="23" spans="1:11" ht="15.5" x14ac:dyDescent="0.35">
      <c r="A23" s="54" t="s">
        <v>19</v>
      </c>
      <c r="B23" s="55"/>
      <c r="C23" s="55"/>
      <c r="D23" s="55"/>
      <c r="E23" s="55"/>
      <c r="F23" s="55"/>
      <c r="G23" s="55"/>
      <c r="H23" s="55"/>
      <c r="I23" s="55"/>
      <c r="J23" s="56"/>
      <c r="K23" s="1"/>
    </row>
    <row r="24" spans="1:11" ht="15" customHeight="1" x14ac:dyDescent="0.35">
      <c r="A24" s="57" t="s">
        <v>20</v>
      </c>
      <c r="B24" s="58"/>
      <c r="C24" s="59" t="s">
        <v>21</v>
      </c>
      <c r="D24" s="61"/>
      <c r="E24" s="61"/>
      <c r="F24" s="61" t="s">
        <v>22</v>
      </c>
      <c r="G24" s="61"/>
      <c r="H24" s="58"/>
      <c r="I24" s="59" t="s">
        <v>23</v>
      </c>
      <c r="J24" s="60"/>
    </row>
    <row r="25" spans="1:11" x14ac:dyDescent="0.35">
      <c r="A25" s="62">
        <v>253456268</v>
      </c>
      <c r="B25" s="63"/>
      <c r="C25" s="69">
        <v>333372759</v>
      </c>
      <c r="D25" s="70"/>
      <c r="E25" s="71"/>
      <c r="F25" s="69">
        <v>300848693.76999998</v>
      </c>
      <c r="G25" s="70"/>
      <c r="H25" s="71"/>
      <c r="I25" s="64">
        <f>+IF(F25&gt;0,F25/C25,0)</f>
        <v>0.9024393434917698</v>
      </c>
      <c r="J25" s="65"/>
    </row>
    <row r="26" spans="1:11" ht="15.5" x14ac:dyDescent="0.35">
      <c r="A26" s="54" t="s">
        <v>24</v>
      </c>
      <c r="B26" s="55"/>
      <c r="C26" s="55"/>
      <c r="D26" s="55"/>
      <c r="E26" s="55"/>
      <c r="F26" s="55"/>
      <c r="G26" s="55"/>
      <c r="H26" s="55"/>
      <c r="I26" s="55"/>
      <c r="J26" s="56"/>
      <c r="K26" s="1"/>
    </row>
    <row r="27" spans="1:11" x14ac:dyDescent="0.35">
      <c r="A27" s="5"/>
      <c r="B27"/>
      <c r="C27" s="66" t="s">
        <v>49</v>
      </c>
      <c r="D27" s="67"/>
      <c r="E27" s="66" t="s">
        <v>57</v>
      </c>
      <c r="F27" s="67"/>
      <c r="G27" s="66" t="s">
        <v>58</v>
      </c>
      <c r="H27" s="66"/>
      <c r="I27" s="66" t="s">
        <v>25</v>
      </c>
      <c r="J27" s="68"/>
    </row>
    <row r="28" spans="1:11" ht="39" x14ac:dyDescent="0.35">
      <c r="A28" s="10" t="s">
        <v>26</v>
      </c>
      <c r="B28" s="11" t="s">
        <v>27</v>
      </c>
      <c r="C28" s="11" t="s">
        <v>39</v>
      </c>
      <c r="D28" s="11" t="s">
        <v>40</v>
      </c>
      <c r="E28" s="11" t="s">
        <v>43</v>
      </c>
      <c r="F28" s="11" t="s">
        <v>44</v>
      </c>
      <c r="G28" s="11" t="s">
        <v>45</v>
      </c>
      <c r="H28" s="11" t="s">
        <v>46</v>
      </c>
      <c r="I28" s="11" t="s">
        <v>47</v>
      </c>
      <c r="J28" s="12" t="s">
        <v>48</v>
      </c>
    </row>
    <row r="29" spans="1:11" ht="46" customHeight="1" x14ac:dyDescent="0.3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7" customHeight="1" x14ac:dyDescent="0.3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5">
      <c r="A32" s="42" t="s">
        <v>28</v>
      </c>
      <c r="B32" s="43"/>
      <c r="C32" s="43"/>
      <c r="D32" s="43"/>
      <c r="E32" s="43"/>
      <c r="F32" s="43"/>
      <c r="G32" s="43"/>
      <c r="H32" s="43"/>
      <c r="I32" s="43"/>
      <c r="J32" s="44"/>
    </row>
    <row r="33" spans="1:11" ht="48.75" customHeight="1" x14ac:dyDescent="0.35">
      <c r="A33" s="54" t="s">
        <v>29</v>
      </c>
      <c r="B33" s="55"/>
      <c r="C33" s="55"/>
      <c r="D33" s="55"/>
      <c r="E33" s="55"/>
      <c r="F33" s="55"/>
      <c r="G33" s="55"/>
      <c r="H33" s="55"/>
      <c r="I33" s="55"/>
      <c r="J33" s="56"/>
    </row>
    <row r="34" spans="1:11" ht="64.5" customHeight="1" x14ac:dyDescent="0.35">
      <c r="A34" s="20" t="s">
        <v>30</v>
      </c>
      <c r="B34" s="97" t="s">
        <v>50</v>
      </c>
      <c r="C34" s="97"/>
      <c r="D34" s="97"/>
      <c r="E34" s="97"/>
      <c r="F34" s="97"/>
      <c r="G34" s="97"/>
      <c r="H34" s="97"/>
      <c r="I34" s="97"/>
      <c r="J34" s="98"/>
    </row>
    <row r="35" spans="1:11" ht="90" customHeight="1" x14ac:dyDescent="0.35">
      <c r="A35" s="20" t="s">
        <v>31</v>
      </c>
      <c r="B35" s="97" t="s">
        <v>56</v>
      </c>
      <c r="C35" s="97"/>
      <c r="D35" s="97"/>
      <c r="E35" s="97"/>
      <c r="F35" s="97"/>
      <c r="G35" s="97"/>
      <c r="H35" s="97"/>
      <c r="I35" s="97"/>
      <c r="J35" s="98"/>
    </row>
    <row r="36" spans="1:11" x14ac:dyDescent="0.35">
      <c r="A36" s="20" t="s">
        <v>32</v>
      </c>
      <c r="B36" s="97" t="s">
        <v>60</v>
      </c>
      <c r="C36" s="97"/>
      <c r="D36" s="97"/>
      <c r="E36" s="97"/>
      <c r="F36" s="97"/>
      <c r="G36" s="97"/>
      <c r="H36" s="97"/>
      <c r="I36" s="97"/>
      <c r="J36" s="98"/>
    </row>
    <row r="37" spans="1:11" ht="29" x14ac:dyDescent="0.35">
      <c r="A37" s="20" t="s">
        <v>33</v>
      </c>
      <c r="B37" s="99" t="s">
        <v>61</v>
      </c>
      <c r="C37" s="99"/>
      <c r="D37" s="99"/>
      <c r="E37" s="99"/>
      <c r="F37" s="99"/>
      <c r="G37" s="99"/>
      <c r="H37" s="99"/>
      <c r="I37" s="99"/>
      <c r="J37" s="100"/>
      <c r="K37" s="1"/>
    </row>
    <row r="38" spans="1:11" ht="27.75" customHeight="1" x14ac:dyDescent="0.35">
      <c r="A38" s="42" t="s">
        <v>34</v>
      </c>
      <c r="B38" s="43"/>
      <c r="C38" s="43"/>
      <c r="D38" s="43"/>
      <c r="E38" s="43"/>
      <c r="F38" s="43"/>
      <c r="G38" s="43"/>
      <c r="H38" s="43"/>
      <c r="I38" s="43"/>
      <c r="J38" s="44"/>
    </row>
    <row r="39" spans="1:11" ht="15.5" x14ac:dyDescent="0.35">
      <c r="A39" s="45" t="s">
        <v>35</v>
      </c>
      <c r="B39" s="46"/>
      <c r="C39" s="46"/>
      <c r="D39" s="46"/>
      <c r="E39" s="46"/>
      <c r="F39" s="46"/>
      <c r="G39" s="46"/>
      <c r="H39" s="46"/>
      <c r="I39" s="46"/>
      <c r="J39" s="47"/>
    </row>
    <row r="40" spans="1:11" ht="30.75" customHeight="1" x14ac:dyDescent="0.35">
      <c r="A40" s="48" t="s">
        <v>41</v>
      </c>
      <c r="B40" s="49"/>
      <c r="C40" s="49"/>
      <c r="D40" s="49"/>
      <c r="E40" s="49"/>
      <c r="F40" s="49"/>
      <c r="G40" s="49"/>
      <c r="H40" s="49"/>
      <c r="I40" s="49"/>
      <c r="J40" s="50"/>
    </row>
    <row r="41" spans="1:11" x14ac:dyDescent="0.35">
      <c r="A41" s="26"/>
      <c r="B41" s="26"/>
      <c r="C41" s="26"/>
      <c r="D41" s="26"/>
      <c r="E41" s="26"/>
      <c r="F41" s="26"/>
      <c r="G41" s="26"/>
      <c r="H41" s="26"/>
      <c r="I41" s="26"/>
      <c r="J41" s="26"/>
    </row>
    <row r="42" spans="1:11" x14ac:dyDescent="0.35">
      <c r="A42" s="51" t="s">
        <v>42</v>
      </c>
      <c r="B42" s="51"/>
      <c r="C42" s="51"/>
      <c r="D42" s="51"/>
      <c r="E42" s="51"/>
      <c r="F42" s="51"/>
      <c r="G42" s="51"/>
      <c r="H42" s="51"/>
      <c r="I42" s="51"/>
      <c r="J42" s="51"/>
    </row>
    <row r="44" spans="1:11" ht="15" thickBot="1" x14ac:dyDescent="0.4">
      <c r="A44" s="29" t="s">
        <v>51</v>
      </c>
      <c r="B44" s="30">
        <v>253456268</v>
      </c>
      <c r="G44" s="91"/>
      <c r="H44" s="91"/>
      <c r="I44" s="91"/>
    </row>
    <row r="45" spans="1:11" x14ac:dyDescent="0.35">
      <c r="A45" s="29" t="s">
        <v>52</v>
      </c>
      <c r="B45" s="30">
        <v>333372759</v>
      </c>
      <c r="G45" s="101" t="s">
        <v>53</v>
      </c>
      <c r="H45" s="101"/>
      <c r="I45" s="101"/>
    </row>
    <row r="46" spans="1:11" x14ac:dyDescent="0.35">
      <c r="A46" s="29" t="s">
        <v>54</v>
      </c>
      <c r="B46" s="30">
        <v>321229381.91000003</v>
      </c>
      <c r="G46" s="90" t="s">
        <v>55</v>
      </c>
      <c r="H46" s="90"/>
      <c r="I46" s="90"/>
    </row>
  </sheetData>
  <mergeCells count="51">
    <mergeCell ref="G46:I46"/>
    <mergeCell ref="A33:J33"/>
    <mergeCell ref="B34:J34"/>
    <mergeCell ref="B35:J35"/>
    <mergeCell ref="B36:J36"/>
    <mergeCell ref="B37:J37"/>
    <mergeCell ref="A38:J38"/>
    <mergeCell ref="A39:J39"/>
    <mergeCell ref="A40:J40"/>
    <mergeCell ref="A42:J42"/>
    <mergeCell ref="G44:I44"/>
    <mergeCell ref="G45:I45"/>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Nombre de cada producto" sqref="A28:A31" xr:uid="{D2607F61-B11D-4507-888B-DD4954FC5B76}"/>
    <dataValidation allowBlank="1" showInputMessage="1" showErrorMessage="1" prompt="Nombre del indicador" sqref="B28:B31" xr:uid="{F65134D1-3336-47FB-AFD2-80ECA6871867}"/>
    <dataValidation allowBlank="1" showInputMessage="1" showErrorMessage="1" prompt="Meta alcanzada en el trimestre" sqref="G28:G31" xr:uid="{A211B07C-0A76-417B-8947-36328F6C6D4B}"/>
    <dataValidation allowBlank="1" showInputMessage="1" showErrorMessage="1" prompt="Monto ejecutado en el trimestre" sqref="H28:H31" xr:uid="{4B2A8B77-48D7-4832-84C7-43C994A20B41}"/>
    <dataValidation allowBlank="1" sqref="A8" xr:uid="{4C24739F-DCE2-405B-A921-32190D6DC38A}"/>
    <dataValidation allowBlank="1" showInputMessage="1" prompt="Nombre del capítulo" sqref="B8:J10" xr:uid="{B9B72DFA-2C2F-4B0C-B11D-DC1C0B3E5FFC}"/>
    <dataValidation allowBlank="1" showInputMessage="1" showErrorMessage="1" prompt="¿A quién va dirigido el programa?, ¿qué característica tiene esta población que requiere ser beneficiada?" sqref="B20:J20" xr:uid="{396875F5-8270-4213-86AF-47C07F3C0D11}"/>
    <dataValidation allowBlank="1" showInputMessage="1" showErrorMessage="1" prompt="Nombre del producto" sqref="B34:J34" xr:uid="{19BAE2DC-9625-43B6-9767-5E3042594290}"/>
    <dataValidation allowBlank="1" showInputMessage="1" showErrorMessage="1" prompt="¿En qué consiste el producto? su objetivo" sqref="B35:J35" xr:uid="{25CED4B2-DDCD-48B8-8DCF-A93E42FCBE0B}"/>
    <dataValidation allowBlank="1" showInputMessage="1" showErrorMessage="1" prompt="1. Describir lo plasmado en el presupuesto_x000a_2. Describir lo alcanzado en términos financieros y de producción " sqref="B36:J36" xr:uid="{B4696EB2-F522-419D-BA2E-C9B447F255DB}"/>
    <dataValidation allowBlank="1" showInputMessage="1" showErrorMessage="1" prompt="De existir desvío, explicar razones." sqref="B37:J37" xr:uid="{C7742FEC-ED67-40DC-8D1D-DB08311B3F32}"/>
    <dataValidation allowBlank="1" showInputMessage="1" showErrorMessage="1" prompt="Oportunidades de mejora identificadas" sqref="A40:J41" xr:uid="{62328433-E675-4ADC-9144-41F6AC4387C9}"/>
    <dataValidation allowBlank="1" showInputMessage="1" showErrorMessage="1" prompt="Presupuesto del programa" sqref="A25:C25 F25" xr:uid="{AF9CB01D-EE2A-421E-95E4-16D72AC37DF2}"/>
    <dataValidation allowBlank="1" showInputMessage="1" showErrorMessage="1" prompt="¿En qué consiste el programa?" sqref="B19:J19" xr:uid="{BB274AE9-476E-47AE-87DF-B0C927CB3A09}"/>
    <dataValidation allowBlank="1" showInputMessage="1" showErrorMessage="1" prompt="Meta anual del indicador" sqref="E28 C28:C31" xr:uid="{A3FF5AA6-CC48-4F99-9429-8F1AA0A63C6D}"/>
    <dataValidation allowBlank="1" showInputMessage="1" showErrorMessage="1" prompt="Monto presupuestado para el producto" sqref="F28 E29:F31 D28:D31" xr:uid="{F5B8F6A2-2CC1-4384-802B-3C58EE63CA2B}"/>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Eje 3</vt:lpstr>
      <vt:lpstr>Eje 4</vt:lpstr>
      <vt:lpstr>ejemplo</vt:lpstr>
      <vt:lpstr>'Eje 3'!Print_Area</vt:lpstr>
      <vt:lpstr>'Eje 4'!Print_Area</vt:lpstr>
      <vt:lpstr>ejemplo!Print_Area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Francisco A. Vargas Jimenez</cp:lastModifiedBy>
  <cp:lastPrinted>2023-04-14T17:23:37Z</cp:lastPrinted>
  <dcterms:created xsi:type="dcterms:W3CDTF">2021-03-22T15:50:10Z</dcterms:created>
  <dcterms:modified xsi:type="dcterms:W3CDTF">2023-04-14T17:43:16Z</dcterms:modified>
</cp:coreProperties>
</file>