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NOVIEMBRE" sheetId="3" r:id="rId1"/>
    <sheet name="Hoja1" sheetId="4" r:id="rId2"/>
    <sheet name="Hoja2" sheetId="5" r:id="rId3"/>
  </sheets>
  <definedNames>
    <definedName name="_xlnm.Print_Area" localSheetId="0">NOVIEMBRE!$A$1:$S$118</definedName>
    <definedName name="_xlnm.Print_Titles" localSheetId="0">NOVIEMBRE!$3:$4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3" l="1"/>
  <c r="F61" i="3" l="1"/>
  <c r="F62" i="3"/>
  <c r="F63" i="3"/>
  <c r="F64" i="3"/>
  <c r="F65" i="3"/>
  <c r="F66" i="3"/>
  <c r="F67" i="3"/>
  <c r="F68" i="3"/>
  <c r="F60" i="3"/>
  <c r="F41" i="3"/>
  <c r="F42" i="3"/>
  <c r="F43" i="3"/>
  <c r="F44" i="3"/>
  <c r="F45" i="3"/>
  <c r="F40" i="3"/>
  <c r="F34" i="3"/>
  <c r="F35" i="3"/>
  <c r="F36" i="3"/>
  <c r="F29" i="3"/>
  <c r="F30" i="3"/>
  <c r="F31" i="3"/>
  <c r="F32" i="3"/>
  <c r="F33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E58" i="3"/>
  <c r="E38" i="3"/>
  <c r="E26" i="3"/>
  <c r="E14" i="3"/>
  <c r="E6" i="3"/>
  <c r="E88" i="3" s="1"/>
  <c r="E105" i="3" s="1"/>
  <c r="S8" i="3"/>
  <c r="K26" i="3" l="1"/>
  <c r="F58" i="3" l="1"/>
  <c r="S61" i="3"/>
  <c r="S62" i="3"/>
  <c r="S63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60" i="3"/>
  <c r="S41" i="3"/>
  <c r="S42" i="3"/>
  <c r="S43" i="3"/>
  <c r="S44" i="3"/>
  <c r="S45" i="3"/>
  <c r="S40" i="3"/>
  <c r="S31" i="3"/>
  <c r="S32" i="3"/>
  <c r="S33" i="3"/>
  <c r="S34" i="3"/>
  <c r="S35" i="3"/>
  <c r="S36" i="3"/>
  <c r="S29" i="3"/>
  <c r="S27" i="3"/>
  <c r="S17" i="3"/>
  <c r="S18" i="3"/>
  <c r="S19" i="3"/>
  <c r="S20" i="3"/>
  <c r="S21" i="3"/>
  <c r="S22" i="3"/>
  <c r="S16" i="3"/>
  <c r="S10" i="3"/>
  <c r="R58" i="3"/>
  <c r="R38" i="3"/>
  <c r="R26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S28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F14" i="3"/>
  <c r="F38" i="3" l="1"/>
  <c r="F26" i="3"/>
  <c r="F6" i="3"/>
  <c r="D58" i="3"/>
  <c r="D38" i="3"/>
  <c r="D26" i="3"/>
  <c r="D14" i="3"/>
  <c r="D6" i="3"/>
  <c r="F88" i="3" l="1"/>
  <c r="F105" i="3" s="1"/>
  <c r="D88" i="3"/>
  <c r="D105" i="3" s="1"/>
  <c r="O58" i="3"/>
  <c r="O14" i="3"/>
  <c r="S64" i="3" l="1"/>
  <c r="S9" i="3"/>
  <c r="S12" i="3"/>
  <c r="S11" i="3"/>
  <c r="N58" i="3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G14" i="3"/>
  <c r="O6" i="3"/>
  <c r="N6" i="3"/>
  <c r="L6" i="3"/>
  <c r="K6" i="3"/>
  <c r="J6" i="3"/>
  <c r="I6" i="3"/>
  <c r="H6" i="3"/>
  <c r="G6" i="3"/>
  <c r="S26" i="3" l="1"/>
  <c r="S30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H88" i="3"/>
  <c r="H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<sst xmlns="http://schemas.openxmlformats.org/spreadsheetml/2006/main" count="168" uniqueCount="168">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</sst>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85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43" fontId="2" fillId="0" borderId="2" xfId="1" applyFont="1" applyBorder="1" applyAlignment="1">
      <alignment vertical="center"/>
    </xf>
    <xf numFmtId="43" fontId="4" fillId="0" borderId="2" xfId="0" applyNumberFormat="1" applyFont="1" applyBorder="1" applyAlignment="1">
      <alignment horizontal="right" vertical="center"/>
    </xf>
    <xf numFmtId="43" fontId="4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2" fontId="2" fillId="0" borderId="2" xfId="1" applyNumberFormat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right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2" xfId="1" applyNumberFormat="1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5" xfId="0" applyFont="1" applyBorder="1"/>
    <xf numFmtId="0" fontId="4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2022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01/01/2022 al 30/11/202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1</xdr:col>
      <xdr:colOff>384156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50881" y="29725620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400" b="1">
              <a:latin typeface="Calibri" pitchFamily="34" charset="0"/>
            </a:rPr>
            <a:t>Notas:</a:t>
          </a:r>
        </a:p>
        <a:p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modificaciones entre cuentas al Presupuesto 2022, se debieron a cambios, eliminaciones e inclusion de algunas cuentas. Ver </a:t>
          </a:r>
          <a:r>
            <a:rPr lang="es-E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circular 002-2022,  de  DIGEPRES, d/f 14/01/2022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Noviembre de RD$ 57,796,125.29</a:t>
          </a:r>
        </a:p>
        <a:p>
          <a:r>
            <a:rPr lang="es-DO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4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400" b="1" baseline="0">
              <a:latin typeface="Calibri" pitchFamily="34" charset="0"/>
            </a:rPr>
            <a:t>remitido por el departamento de Contabilidad , el ultimo dia  de cada  mes.</a:t>
          </a:r>
          <a:endParaRPr lang="es-DO" sz="14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11</xdr:col>
      <xdr:colOff>467226</xdr:colOff>
      <xdr:row>110</xdr:row>
      <xdr:rowOff>22412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2659226" y="30233471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5</xdr:col>
      <xdr:colOff>1189927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749063" y="35762045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SANTANA</a:t>
          </a:r>
          <a:endParaRPr lang="es-DO" sz="1100" b="1" baseline="0"/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108" zoomScale="80" zoomScaleNormal="85" zoomScaleSheetLayoutView="80" workbookViewId="0">
      <selection activeCell="Q119" sqref="Q119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18.28515625" style="6" customWidth="1"/>
    <col min="5" max="5" width="19.140625" style="6" hidden="1" customWidth="1"/>
    <col min="6" max="6" width="19.85546875" style="6" customWidth="1"/>
    <col min="7" max="7" width="18.140625" style="6" customWidth="1"/>
    <col min="8" max="8" width="18.5703125" style="6" customWidth="1"/>
    <col min="9" max="9" width="17.5703125" style="6" customWidth="1"/>
    <col min="10" max="10" width="18.7109375" style="6" customWidth="1"/>
    <col min="11" max="11" width="19.85546875" style="6" customWidth="1"/>
    <col min="12" max="12" width="17.42578125" style="6" customWidth="1"/>
    <col min="13" max="13" width="16.28515625" style="6" customWidth="1"/>
    <col min="14" max="14" width="17.7109375" style="6" customWidth="1"/>
    <col min="15" max="15" width="16" style="6" customWidth="1"/>
    <col min="16" max="16" width="15.5703125" style="6" customWidth="1"/>
    <col min="17" max="17" width="16.7109375" style="14" customWidth="1"/>
    <col min="18" max="18" width="20.85546875" style="7" customWidth="1"/>
    <col min="19" max="19" width="18.85546875" style="7" customWidth="1"/>
    <col min="20" max="20" width="18.14062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41"/>
      <c r="B1" s="41"/>
      <c r="C1" s="42"/>
      <c r="D1" s="41"/>
      <c r="E1" s="41"/>
      <c r="F1" s="41"/>
      <c r="G1" s="41"/>
      <c r="H1" s="41"/>
      <c r="I1" s="41"/>
      <c r="J1" s="41"/>
      <c r="K1" s="41"/>
      <c r="L1" s="74" t="s">
        <v>166</v>
      </c>
      <c r="M1" s="75"/>
      <c r="N1" s="75"/>
      <c r="O1" s="76"/>
      <c r="Q1" s="41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3" ht="33" customHeight="1" x14ac:dyDescent="0.35">
      <c r="A2" s="41"/>
      <c r="B2" s="41"/>
      <c r="C2" s="43"/>
      <c r="D2" s="44"/>
      <c r="E2" s="44"/>
      <c r="F2" s="44"/>
      <c r="G2" s="44"/>
      <c r="H2" s="44"/>
      <c r="I2" s="44"/>
      <c r="J2" s="44"/>
      <c r="K2" s="44"/>
      <c r="L2" s="45"/>
      <c r="M2" s="45"/>
      <c r="N2" s="45"/>
      <c r="O2" s="8"/>
      <c r="P2" s="8"/>
      <c r="Q2" s="8"/>
      <c r="R2" s="9"/>
    </row>
    <row r="3" spans="1:53" ht="34.5" customHeight="1" x14ac:dyDescent="0.35">
      <c r="A3" s="82" t="s">
        <v>0</v>
      </c>
      <c r="B3" s="82"/>
      <c r="C3" s="82"/>
      <c r="D3" s="83" t="s">
        <v>164</v>
      </c>
      <c r="E3" s="83" t="s">
        <v>167</v>
      </c>
      <c r="F3" s="83" t="s">
        <v>165</v>
      </c>
      <c r="G3" s="82" t="s">
        <v>163</v>
      </c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AW3" s="7"/>
    </row>
    <row r="4" spans="1:53" s="7" customFormat="1" ht="46.5" customHeight="1" x14ac:dyDescent="0.35">
      <c r="A4" s="82"/>
      <c r="B4" s="82"/>
      <c r="C4" s="82"/>
      <c r="D4" s="84"/>
      <c r="E4" s="84"/>
      <c r="F4" s="84"/>
      <c r="G4" s="72" t="s">
        <v>2</v>
      </c>
      <c r="H4" s="72" t="s">
        <v>3</v>
      </c>
      <c r="I4" s="72" t="s">
        <v>4</v>
      </c>
      <c r="J4" s="72" t="s">
        <v>5</v>
      </c>
      <c r="K4" s="72" t="s">
        <v>6</v>
      </c>
      <c r="L4" s="72" t="s">
        <v>7</v>
      </c>
      <c r="M4" s="72" t="s">
        <v>8</v>
      </c>
      <c r="N4" s="72" t="s">
        <v>9</v>
      </c>
      <c r="O4" s="72" t="s">
        <v>10</v>
      </c>
      <c r="P4" s="72" t="s">
        <v>11</v>
      </c>
      <c r="Q4" s="72" t="s">
        <v>12</v>
      </c>
      <c r="R4" s="72" t="s">
        <v>13</v>
      </c>
      <c r="S4" s="72" t="s">
        <v>1</v>
      </c>
      <c r="T4"/>
      <c r="U4"/>
      <c r="V4"/>
      <c r="AH4" s="10"/>
      <c r="AI4" s="10"/>
    </row>
    <row r="5" spans="1:53" ht="21" customHeight="1" x14ac:dyDescent="0.35">
      <c r="A5" s="59" t="s">
        <v>14</v>
      </c>
      <c r="B5" s="55"/>
      <c r="C5" s="46" t="s">
        <v>15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35">
      <c r="A6" s="59" t="s">
        <v>16</v>
      </c>
      <c r="B6" s="55"/>
      <c r="C6" s="46" t="s">
        <v>17</v>
      </c>
      <c r="D6" s="19">
        <f>+D8+D9+D10+D11+D12</f>
        <v>3374025403</v>
      </c>
      <c r="E6" s="19">
        <f>+E8+E9+E10+E11+E12</f>
        <v>204100000</v>
      </c>
      <c r="F6" s="19">
        <f>+F8+F9+F10+F11+F12</f>
        <v>3578125403</v>
      </c>
      <c r="G6" s="19">
        <f>+G8+G9+G10+G11+G12</f>
        <v>192365401.49999997</v>
      </c>
      <c r="H6" s="18">
        <f t="shared" ref="H6:O6" si="0">H8+H9+H10+H11+H12</f>
        <v>203060621.83000001</v>
      </c>
      <c r="I6" s="18">
        <f t="shared" si="0"/>
        <v>206184423.53</v>
      </c>
      <c r="J6" s="18">
        <f t="shared" si="0"/>
        <v>239277953.49000001</v>
      </c>
      <c r="K6" s="18">
        <f t="shared" si="0"/>
        <v>203726000.40000001</v>
      </c>
      <c r="L6" s="18">
        <f t="shared" si="0"/>
        <v>210509768.71000001</v>
      </c>
      <c r="M6" s="18">
        <f t="shared" si="0"/>
        <v>203359301.13999999</v>
      </c>
      <c r="N6" s="18">
        <f t="shared" si="0"/>
        <v>223197096.03999999</v>
      </c>
      <c r="O6" s="18">
        <f t="shared" si="0"/>
        <v>203970408.37</v>
      </c>
      <c r="P6" s="18">
        <f t="shared" ref="P6:Q6" si="1">P8+P9+P10+P11+P12</f>
        <v>348510096.14999998</v>
      </c>
      <c r="Q6" s="18">
        <f>Q8+Q9+Q10+Q11+Q12</f>
        <v>210495233.41999996</v>
      </c>
      <c r="R6" s="18">
        <f t="shared" ref="R6" si="2">R8+R9+R10+R11+R12</f>
        <v>0</v>
      </c>
      <c r="S6" s="19">
        <f>SUM(G6:R6)</f>
        <v>2444656304.5799999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35">
      <c r="A7" s="60"/>
      <c r="B7" s="56"/>
      <c r="C7" s="46"/>
      <c r="D7" s="19"/>
      <c r="E7" s="19"/>
      <c r="F7" s="19"/>
      <c r="G7" s="19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35">
      <c r="A8" s="60"/>
      <c r="B8" s="57" t="s">
        <v>18</v>
      </c>
      <c r="C8" s="47" t="s">
        <v>19</v>
      </c>
      <c r="D8" s="48">
        <v>2388986687</v>
      </c>
      <c r="E8" s="48">
        <v>22000000</v>
      </c>
      <c r="F8" s="48">
        <f>+D8+E8</f>
        <v>2410986687</v>
      </c>
      <c r="G8" s="20">
        <v>150098416.22</v>
      </c>
      <c r="H8" s="20">
        <v>152014303.34</v>
      </c>
      <c r="I8" s="20">
        <v>152528918.84999999</v>
      </c>
      <c r="J8" s="20">
        <v>148170199.66</v>
      </c>
      <c r="K8" s="20">
        <v>150367409.77000001</v>
      </c>
      <c r="L8" s="20">
        <v>157895231.81</v>
      </c>
      <c r="M8" s="20">
        <v>155000720.28999999</v>
      </c>
      <c r="N8" s="20">
        <v>158676687.66999999</v>
      </c>
      <c r="O8" s="20">
        <v>152207896.84</v>
      </c>
      <c r="P8" s="20">
        <v>149672130.81999999</v>
      </c>
      <c r="Q8" s="20">
        <v>153821700.63999999</v>
      </c>
      <c r="R8" s="20">
        <v>0</v>
      </c>
      <c r="S8" s="21">
        <f>SUM(G8:R8)</f>
        <v>1680453615.9099998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35">
      <c r="A9" s="60"/>
      <c r="B9" s="57" t="s">
        <v>20</v>
      </c>
      <c r="C9" s="47" t="s">
        <v>21</v>
      </c>
      <c r="D9" s="48">
        <v>485969937</v>
      </c>
      <c r="E9" s="48">
        <v>99000000</v>
      </c>
      <c r="F9" s="48">
        <f t="shared" ref="F9:F12" si="3">+D9+E9</f>
        <v>584969937</v>
      </c>
      <c r="G9" s="20">
        <v>20834606.879999999</v>
      </c>
      <c r="H9" s="20">
        <v>29786720.940000001</v>
      </c>
      <c r="I9" s="20">
        <v>32336355.370000001</v>
      </c>
      <c r="J9" s="20">
        <v>33085460.620000001</v>
      </c>
      <c r="K9" s="20">
        <v>30618410.440000001</v>
      </c>
      <c r="L9" s="20">
        <v>31182883.050000001</v>
      </c>
      <c r="M9" s="20">
        <v>27216228.77</v>
      </c>
      <c r="N9" s="20">
        <v>40781882.890000001</v>
      </c>
      <c r="O9" s="20">
        <v>29447592.25</v>
      </c>
      <c r="P9" s="20">
        <v>176532305.69999999</v>
      </c>
      <c r="Q9" s="20">
        <v>34350563.829999998</v>
      </c>
      <c r="R9" s="20">
        <v>0</v>
      </c>
      <c r="S9" s="21">
        <f t="shared" ref="S9:S12" si="4">SUM(G9:R9)</f>
        <v>486173010.74000001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60"/>
      <c r="B10" s="57" t="s">
        <v>22</v>
      </c>
      <c r="C10" s="47" t="s">
        <v>162</v>
      </c>
      <c r="D10" s="48">
        <v>1000000</v>
      </c>
      <c r="E10" s="48">
        <v>0</v>
      </c>
      <c r="F10" s="48">
        <f t="shared" si="3"/>
        <v>1000000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1">
        <f t="shared" si="4"/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35">
      <c r="A11" s="60"/>
      <c r="B11" s="57" t="s">
        <v>23</v>
      </c>
      <c r="C11" s="47" t="s">
        <v>119</v>
      </c>
      <c r="D11" s="48">
        <v>288068779</v>
      </c>
      <c r="E11" s="48">
        <v>35500000</v>
      </c>
      <c r="F11" s="48">
        <f t="shared" si="3"/>
        <v>323568779</v>
      </c>
      <c r="G11" s="20">
        <v>619666.67000000004</v>
      </c>
      <c r="H11" s="20">
        <v>583000</v>
      </c>
      <c r="I11" s="20">
        <v>684458.33</v>
      </c>
      <c r="J11" s="20">
        <v>37391017.32</v>
      </c>
      <c r="K11" s="20">
        <v>2073000</v>
      </c>
      <c r="L11" s="20">
        <v>726000</v>
      </c>
      <c r="M11" s="20">
        <v>596000</v>
      </c>
      <c r="N11" s="20">
        <v>2389500</v>
      </c>
      <c r="O11" s="20">
        <v>606000</v>
      </c>
      <c r="P11" s="20">
        <v>604000</v>
      </c>
      <c r="Q11" s="20">
        <v>678000</v>
      </c>
      <c r="R11" s="20">
        <v>0</v>
      </c>
      <c r="S11" s="21">
        <f t="shared" si="4"/>
        <v>46950642.32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35">
      <c r="A12" s="60"/>
      <c r="B12" s="57" t="s">
        <v>24</v>
      </c>
      <c r="C12" s="47" t="s">
        <v>120</v>
      </c>
      <c r="D12" s="48">
        <v>210000000</v>
      </c>
      <c r="E12" s="48">
        <v>47600000</v>
      </c>
      <c r="F12" s="48">
        <f t="shared" si="3"/>
        <v>257600000</v>
      </c>
      <c r="G12" s="20">
        <v>20812711.73</v>
      </c>
      <c r="H12" s="20">
        <v>20676597.550000001</v>
      </c>
      <c r="I12" s="20">
        <v>20634690.98</v>
      </c>
      <c r="J12" s="20">
        <v>20631275.890000001</v>
      </c>
      <c r="K12" s="20">
        <v>20667180.190000001</v>
      </c>
      <c r="L12" s="20">
        <v>20705653.850000001</v>
      </c>
      <c r="M12" s="20">
        <v>20546352.079999998</v>
      </c>
      <c r="N12" s="20">
        <v>21349025.48</v>
      </c>
      <c r="O12" s="20">
        <v>21708919.280000001</v>
      </c>
      <c r="P12" s="20">
        <v>21701659.629999999</v>
      </c>
      <c r="Q12" s="20">
        <v>21644968.949999999</v>
      </c>
      <c r="R12" s="20">
        <v>0</v>
      </c>
      <c r="S12" s="21">
        <f t="shared" si="4"/>
        <v>231079035.60999995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35">
      <c r="A13" s="60"/>
      <c r="B13" s="56"/>
      <c r="C13" s="47"/>
      <c r="D13" s="48"/>
      <c r="E13" s="48"/>
      <c r="F13" s="48"/>
      <c r="G13" s="4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59" t="s">
        <v>25</v>
      </c>
      <c r="B14" s="56"/>
      <c r="C14" s="46" t="s">
        <v>26</v>
      </c>
      <c r="D14" s="23">
        <f>+D16+D17+D18+D19+D20+D21+D22+D23+D24</f>
        <v>577497821</v>
      </c>
      <c r="E14" s="23">
        <f>+E16+E17+E18+E19+E20+E21+E22+E23+E24</f>
        <v>189300000</v>
      </c>
      <c r="F14" s="23">
        <f>+F16+F17+F18+F19+F20+F21+F22+F23+F24</f>
        <v>766797821</v>
      </c>
      <c r="G14" s="23">
        <f>+G16+G17+G18+G19+G20+G21+G22+G23+G24</f>
        <v>22975584.379999999</v>
      </c>
      <c r="H14" s="22">
        <f t="shared" ref="H14:O14" si="5">H16+H17+H18+H19+H20+H21+H22+H23+H24</f>
        <v>37558428.939999998</v>
      </c>
      <c r="I14" s="22">
        <f t="shared" si="5"/>
        <v>30474833.399999999</v>
      </c>
      <c r="J14" s="22">
        <f>J16+J17+J18+J19+J20+J21+J22+J23+J24</f>
        <v>31283331.84</v>
      </c>
      <c r="K14" s="22">
        <f t="shared" si="5"/>
        <v>34151024.220000006</v>
      </c>
      <c r="L14" s="22">
        <f t="shared" si="5"/>
        <v>41746314.619999997</v>
      </c>
      <c r="M14" s="22">
        <f t="shared" si="5"/>
        <v>32410779.459999997</v>
      </c>
      <c r="N14" s="22">
        <f t="shared" si="5"/>
        <v>50411541.349999994</v>
      </c>
      <c r="O14" s="22">
        <f t="shared" si="5"/>
        <v>44682384.640000001</v>
      </c>
      <c r="P14" s="22">
        <f t="shared" ref="P14:Q14" si="6">P16+P17+P18+P19+P20+P21+P22+P23+P24</f>
        <v>46904874.959999993</v>
      </c>
      <c r="Q14" s="22">
        <f t="shared" si="6"/>
        <v>41415158.090000004</v>
      </c>
      <c r="R14" s="22">
        <f t="shared" ref="R14" si="7">R16+R17+R18+R19+R20+R21+R22+R23+R24</f>
        <v>0</v>
      </c>
      <c r="S14" s="19">
        <f>SUM(G14:R14)</f>
        <v>414014255.89999998</v>
      </c>
      <c r="T14" s="71"/>
      <c r="U14"/>
      <c r="V14"/>
      <c r="W14" s="3"/>
      <c r="X14" s="11"/>
      <c r="Z14" s="77"/>
      <c r="AA14" s="78"/>
      <c r="AB14" s="78"/>
      <c r="AC14" s="78"/>
      <c r="AW14" s="7"/>
      <c r="AX14" s="7"/>
      <c r="AY14" s="7"/>
      <c r="AZ14" s="7"/>
      <c r="BA14" s="7"/>
    </row>
    <row r="15" spans="1:53" ht="18" hidden="1" customHeight="1" x14ac:dyDescent="0.35">
      <c r="A15" s="60"/>
      <c r="B15" s="56"/>
      <c r="C15" s="46"/>
      <c r="D15" s="23"/>
      <c r="E15" s="23"/>
      <c r="F15" s="23"/>
      <c r="G15" s="2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60"/>
      <c r="B16" s="57" t="s">
        <v>27</v>
      </c>
      <c r="C16" s="47" t="s">
        <v>28</v>
      </c>
      <c r="D16" s="48">
        <v>181065062</v>
      </c>
      <c r="E16" s="48">
        <v>800000</v>
      </c>
      <c r="F16" s="48">
        <f>+D16+E16</f>
        <v>181865062</v>
      </c>
      <c r="G16" s="20">
        <v>3754900.38</v>
      </c>
      <c r="H16" s="20">
        <v>10661883.02</v>
      </c>
      <c r="I16" s="20">
        <v>9798528.2899999991</v>
      </c>
      <c r="J16" s="20">
        <v>6643507.1100000003</v>
      </c>
      <c r="K16" s="20">
        <v>5921508.8600000003</v>
      </c>
      <c r="L16" s="20">
        <v>6321470.6900000004</v>
      </c>
      <c r="M16" s="20">
        <v>6278633.3099999996</v>
      </c>
      <c r="N16" s="20">
        <v>6047947.0300000003</v>
      </c>
      <c r="O16" s="20">
        <v>6522942.1299999999</v>
      </c>
      <c r="P16" s="20">
        <v>6609825.2599999998</v>
      </c>
      <c r="Q16" s="20">
        <v>6347396.5999999996</v>
      </c>
      <c r="R16" s="20">
        <v>0</v>
      </c>
      <c r="S16" s="21">
        <f>SUM(G16:R16)</f>
        <v>74908542.679999992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60"/>
      <c r="B17" s="58" t="s">
        <v>29</v>
      </c>
      <c r="C17" s="47" t="s">
        <v>121</v>
      </c>
      <c r="D17" s="48">
        <v>15200000</v>
      </c>
      <c r="E17" s="48">
        <v>5000000</v>
      </c>
      <c r="F17" s="48">
        <f t="shared" ref="F17:F24" si="8">+D17+E17</f>
        <v>20200000</v>
      </c>
      <c r="G17" s="20">
        <v>191231.44</v>
      </c>
      <c r="H17" s="20">
        <v>300000</v>
      </c>
      <c r="I17" s="20">
        <v>220080</v>
      </c>
      <c r="J17" s="20">
        <v>617538</v>
      </c>
      <c r="K17" s="20">
        <v>430636.43</v>
      </c>
      <c r="L17" s="20">
        <v>382141.4</v>
      </c>
      <c r="M17" s="20">
        <v>221994.58</v>
      </c>
      <c r="N17" s="20">
        <v>645203.09</v>
      </c>
      <c r="O17" s="20">
        <v>168506.2</v>
      </c>
      <c r="P17" s="20">
        <v>1486788.18</v>
      </c>
      <c r="Q17" s="20">
        <v>1345836.08</v>
      </c>
      <c r="R17" s="20">
        <v>0</v>
      </c>
      <c r="S17" s="21">
        <f t="shared" ref="S17:S23" si="9">SUM(G17:R17)</f>
        <v>6009955.4000000004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60"/>
      <c r="B18" s="57" t="s">
        <v>30</v>
      </c>
      <c r="C18" s="47" t="s">
        <v>31</v>
      </c>
      <c r="D18" s="48">
        <v>23750000</v>
      </c>
      <c r="E18" s="48">
        <v>46000000</v>
      </c>
      <c r="F18" s="48">
        <f t="shared" si="8"/>
        <v>69750000</v>
      </c>
      <c r="G18" s="20">
        <v>1896257.82</v>
      </c>
      <c r="H18" s="20">
        <v>3137178.75</v>
      </c>
      <c r="I18" s="20">
        <v>2833252.2</v>
      </c>
      <c r="J18" s="20">
        <v>4182010.05</v>
      </c>
      <c r="K18" s="20">
        <v>3608085.91</v>
      </c>
      <c r="L18" s="20">
        <v>9252255.8800000008</v>
      </c>
      <c r="M18" s="20">
        <v>3543204.89</v>
      </c>
      <c r="N18" s="20">
        <v>5350658.49</v>
      </c>
      <c r="O18" s="20">
        <v>6151269.1699999999</v>
      </c>
      <c r="P18" s="20">
        <v>5505636.8499999996</v>
      </c>
      <c r="Q18" s="20">
        <v>7650410.2699999996</v>
      </c>
      <c r="R18" s="20">
        <v>0</v>
      </c>
      <c r="S18" s="21">
        <f t="shared" si="9"/>
        <v>53110220.280000001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35">
      <c r="A19" s="60"/>
      <c r="B19" s="57" t="s">
        <v>32</v>
      </c>
      <c r="C19" s="47" t="s">
        <v>33</v>
      </c>
      <c r="D19" s="48">
        <v>8698804</v>
      </c>
      <c r="E19" s="48">
        <v>22200000</v>
      </c>
      <c r="F19" s="48">
        <f t="shared" si="8"/>
        <v>30898804</v>
      </c>
      <c r="G19" s="20">
        <v>217698</v>
      </c>
      <c r="H19" s="20">
        <v>667084.29</v>
      </c>
      <c r="I19" s="20">
        <v>519486.64</v>
      </c>
      <c r="J19" s="20">
        <v>536983.46</v>
      </c>
      <c r="K19" s="20">
        <v>3126787.97</v>
      </c>
      <c r="L19" s="20">
        <v>2041361.52</v>
      </c>
      <c r="M19" s="20">
        <v>1595383.87</v>
      </c>
      <c r="N19" s="20">
        <v>3429953.65</v>
      </c>
      <c r="O19" s="20">
        <v>1450553.49</v>
      </c>
      <c r="P19" s="20">
        <v>1517717.52</v>
      </c>
      <c r="Q19" s="20">
        <v>1841587.34</v>
      </c>
      <c r="R19" s="20">
        <v>0</v>
      </c>
      <c r="S19" s="21">
        <f t="shared" si="9"/>
        <v>16944597.75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35">
      <c r="A20" s="60"/>
      <c r="B20" s="57" t="s">
        <v>34</v>
      </c>
      <c r="C20" s="47" t="s">
        <v>35</v>
      </c>
      <c r="D20" s="48">
        <v>36604485</v>
      </c>
      <c r="E20" s="48">
        <v>14800000</v>
      </c>
      <c r="F20" s="48">
        <f t="shared" si="8"/>
        <v>51404485</v>
      </c>
      <c r="G20" s="20">
        <v>673784.7</v>
      </c>
      <c r="H20" s="20">
        <v>1509348.39</v>
      </c>
      <c r="I20" s="20">
        <v>2366069.34</v>
      </c>
      <c r="J20" s="20">
        <v>2515097.7200000002</v>
      </c>
      <c r="K20" s="20">
        <v>1899634.52</v>
      </c>
      <c r="L20" s="20">
        <v>2717237.29</v>
      </c>
      <c r="M20" s="20">
        <v>2477859.8399999999</v>
      </c>
      <c r="N20" s="20">
        <v>2420574.3199999998</v>
      </c>
      <c r="O20" s="20">
        <v>2472623.9900000002</v>
      </c>
      <c r="P20" s="20">
        <v>4113753.4</v>
      </c>
      <c r="Q20" s="20">
        <v>2041546.97</v>
      </c>
      <c r="R20" s="20">
        <v>0</v>
      </c>
      <c r="S20" s="21">
        <f t="shared" si="9"/>
        <v>25207530.479999997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35">
      <c r="A21" s="60"/>
      <c r="B21" s="57" t="s">
        <v>36</v>
      </c>
      <c r="C21" s="47" t="s">
        <v>37</v>
      </c>
      <c r="D21" s="48">
        <v>58934273</v>
      </c>
      <c r="E21" s="48">
        <v>20100000</v>
      </c>
      <c r="F21" s="48">
        <f t="shared" si="8"/>
        <v>79034273</v>
      </c>
      <c r="G21" s="20">
        <v>5737118.5099999998</v>
      </c>
      <c r="H21" s="20">
        <v>6257143.8700000001</v>
      </c>
      <c r="I21" s="20">
        <v>5757820.1799999997</v>
      </c>
      <c r="J21" s="20">
        <v>5953827.6699999999</v>
      </c>
      <c r="K21" s="20">
        <v>6118147.6299999999</v>
      </c>
      <c r="L21" s="20">
        <v>6311318.2800000003</v>
      </c>
      <c r="M21" s="20">
        <v>8201527</v>
      </c>
      <c r="N21" s="20">
        <v>5352521.54</v>
      </c>
      <c r="O21" s="20">
        <v>6364921.7999999998</v>
      </c>
      <c r="P21" s="20">
        <v>8016855.2000000002</v>
      </c>
      <c r="Q21" s="20">
        <v>7007601.4500000002</v>
      </c>
      <c r="R21" s="20">
        <v>0</v>
      </c>
      <c r="S21" s="21">
        <f t="shared" si="9"/>
        <v>71078803.129999995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60"/>
      <c r="B22" s="58" t="s">
        <v>38</v>
      </c>
      <c r="C22" s="47" t="s">
        <v>122</v>
      </c>
      <c r="D22" s="48">
        <v>110963288</v>
      </c>
      <c r="E22" s="48">
        <v>7000000</v>
      </c>
      <c r="F22" s="48">
        <f t="shared" si="8"/>
        <v>117963288</v>
      </c>
      <c r="G22" s="20">
        <v>581755.67000000004</v>
      </c>
      <c r="H22" s="20">
        <v>8144951.8600000003</v>
      </c>
      <c r="I22" s="20">
        <v>1024129.29</v>
      </c>
      <c r="J22" s="20">
        <v>2354491.65</v>
      </c>
      <c r="K22" s="20">
        <v>2100047.6</v>
      </c>
      <c r="L22" s="20">
        <v>3604875.47</v>
      </c>
      <c r="M22" s="20">
        <v>2311334.77</v>
      </c>
      <c r="N22" s="20">
        <v>4722280.2300000004</v>
      </c>
      <c r="O22" s="20">
        <v>2712678.41</v>
      </c>
      <c r="P22" s="20">
        <v>1640192.96</v>
      </c>
      <c r="Q22" s="20">
        <v>3488928.44</v>
      </c>
      <c r="R22" s="20">
        <v>0</v>
      </c>
      <c r="S22" s="21">
        <f t="shared" si="9"/>
        <v>32685666.350000001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35">
      <c r="A23" s="60"/>
      <c r="B23" s="58" t="s">
        <v>39</v>
      </c>
      <c r="C23" s="47" t="s">
        <v>123</v>
      </c>
      <c r="D23" s="48">
        <v>101531909</v>
      </c>
      <c r="E23" s="48">
        <v>51400000</v>
      </c>
      <c r="F23" s="48">
        <f t="shared" si="8"/>
        <v>152931909</v>
      </c>
      <c r="G23" s="20">
        <v>6643775.0599999996</v>
      </c>
      <c r="H23" s="20">
        <v>6579587.1200000001</v>
      </c>
      <c r="I23" s="20">
        <v>2929717.37</v>
      </c>
      <c r="J23" s="20">
        <v>3183060.97</v>
      </c>
      <c r="K23" s="20">
        <v>6967713.7800000003</v>
      </c>
      <c r="L23" s="20">
        <v>8761720.4399999995</v>
      </c>
      <c r="M23" s="20">
        <v>4346156.91</v>
      </c>
      <c r="N23" s="20">
        <v>16949281.989999998</v>
      </c>
      <c r="O23" s="20">
        <v>15878663.949999999</v>
      </c>
      <c r="P23" s="20">
        <v>13423194</v>
      </c>
      <c r="Q23" s="20">
        <v>9266419.6600000001</v>
      </c>
      <c r="R23" s="20">
        <v>0</v>
      </c>
      <c r="S23" s="21">
        <f t="shared" si="9"/>
        <v>94929291.25</v>
      </c>
      <c r="T23" s="71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35">
      <c r="A24" s="60"/>
      <c r="B24" s="57" t="s">
        <v>40</v>
      </c>
      <c r="C24" s="47" t="s">
        <v>124</v>
      </c>
      <c r="D24" s="48">
        <v>40750000</v>
      </c>
      <c r="E24" s="48">
        <v>22000000</v>
      </c>
      <c r="F24" s="48">
        <f t="shared" si="8"/>
        <v>62750000</v>
      </c>
      <c r="G24" s="20">
        <v>3279062.8</v>
      </c>
      <c r="H24" s="20">
        <v>301251.64</v>
      </c>
      <c r="I24" s="20">
        <v>5025750.09</v>
      </c>
      <c r="J24" s="20">
        <v>5296815.21</v>
      </c>
      <c r="K24" s="20">
        <v>3978461.52</v>
      </c>
      <c r="L24" s="20">
        <v>2353933.65</v>
      </c>
      <c r="M24" s="20">
        <v>3434684.29</v>
      </c>
      <c r="N24" s="20">
        <v>5493121.0099999998</v>
      </c>
      <c r="O24" s="20">
        <v>2960225.5</v>
      </c>
      <c r="P24" s="20">
        <v>4590911.59</v>
      </c>
      <c r="Q24" s="20">
        <v>2425431.2799999998</v>
      </c>
      <c r="R24" s="20">
        <v>0</v>
      </c>
      <c r="S24" s="21">
        <f>SUM(G24:R24)</f>
        <v>39139648.579999998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60"/>
      <c r="B25" s="56"/>
      <c r="C25" s="47"/>
      <c r="D25" s="48"/>
      <c r="E25" s="48"/>
      <c r="F25" s="48"/>
      <c r="G25" s="48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59" t="s">
        <v>41</v>
      </c>
      <c r="B26" s="56"/>
      <c r="C26" s="46" t="s">
        <v>42</v>
      </c>
      <c r="D26" s="18">
        <f>D28+D29+D30+D31+D32+D33+D34+D35+D36</f>
        <v>146973382</v>
      </c>
      <c r="E26" s="18">
        <f>E28+E29+E30+E31+E32+E33+E34+E35+E36</f>
        <v>16600000</v>
      </c>
      <c r="F26" s="18">
        <f>F28+F29+F30+F31+F32+F33+F34+F35+F36</f>
        <v>163573382</v>
      </c>
      <c r="G26" s="18">
        <f>G28+G29+G30+G31+G32+G33+G34+G35+G36</f>
        <v>7063282.3499999996</v>
      </c>
      <c r="H26" s="18">
        <f>H28+H29+H30+H31+H32+H33+H34+H35+H36</f>
        <v>9617321.7199999988</v>
      </c>
      <c r="I26" s="18">
        <f t="shared" ref="I26:O26" si="10">I28+I29+I30+I31+I32+I33+I34+I35+I36</f>
        <v>9897154.6600000001</v>
      </c>
      <c r="J26" s="18">
        <f t="shared" si="10"/>
        <v>8399079.25</v>
      </c>
      <c r="K26" s="18">
        <f>K28+K29+K30+K31+K32+K33+K34+K35+K36</f>
        <v>8164916.7000000002</v>
      </c>
      <c r="L26" s="18">
        <f t="shared" si="10"/>
        <v>2849825.58</v>
      </c>
      <c r="M26" s="18">
        <f t="shared" si="10"/>
        <v>3175961.8000000003</v>
      </c>
      <c r="N26" s="18">
        <f t="shared" si="10"/>
        <v>16949919.949999999</v>
      </c>
      <c r="O26" s="18">
        <f t="shared" si="10"/>
        <v>5951832.0899999999</v>
      </c>
      <c r="P26" s="18">
        <f t="shared" ref="P26:Q26" si="11">P28+P29+P30+P31+P32+P33+P34+P35+P36</f>
        <v>10466068.359999999</v>
      </c>
      <c r="Q26" s="18">
        <f t="shared" si="11"/>
        <v>8599974.5800000001</v>
      </c>
      <c r="R26" s="18">
        <f t="shared" ref="R26" si="12">R28+R29+R30+R31+R32+R33+R34+R35+R36</f>
        <v>0</v>
      </c>
      <c r="S26" s="19">
        <f>SUM(G26:R26)</f>
        <v>91135337.039999992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60"/>
      <c r="B27" s="56"/>
      <c r="C27" s="46"/>
      <c r="D27" s="19"/>
      <c r="E27" s="19"/>
      <c r="F27" s="19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1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60"/>
      <c r="B28" s="57" t="s">
        <v>43</v>
      </c>
      <c r="C28" s="47" t="s">
        <v>44</v>
      </c>
      <c r="D28" s="48">
        <v>6000000</v>
      </c>
      <c r="E28" s="48">
        <v>1100000</v>
      </c>
      <c r="F28" s="48">
        <f>+D28+E28</f>
        <v>7100000</v>
      </c>
      <c r="G28" s="20">
        <v>103864.57</v>
      </c>
      <c r="H28" s="20">
        <v>272663.88</v>
      </c>
      <c r="I28" s="20">
        <v>1320061.3</v>
      </c>
      <c r="J28" s="20">
        <v>92286.21</v>
      </c>
      <c r="K28" s="20">
        <v>709098.7</v>
      </c>
      <c r="L28" s="20">
        <v>603804.04</v>
      </c>
      <c r="M28" s="20">
        <v>726024.34</v>
      </c>
      <c r="N28" s="20">
        <v>242591.09</v>
      </c>
      <c r="O28" s="20">
        <v>194921.02</v>
      </c>
      <c r="P28" s="20">
        <v>569626.48</v>
      </c>
      <c r="Q28" s="20">
        <v>156401.26</v>
      </c>
      <c r="R28" s="20">
        <v>0</v>
      </c>
      <c r="S28" s="21">
        <f>SUM(G28:Q28)</f>
        <v>4991342.8899999987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60"/>
      <c r="B29" s="57" t="s">
        <v>45</v>
      </c>
      <c r="C29" s="47" t="s">
        <v>46</v>
      </c>
      <c r="D29" s="48">
        <v>5550000</v>
      </c>
      <c r="E29" s="48">
        <v>0</v>
      </c>
      <c r="F29" s="48">
        <f t="shared" ref="F29:F36" si="13">+D29+E29</f>
        <v>5550000</v>
      </c>
      <c r="G29" s="20">
        <v>0</v>
      </c>
      <c r="H29" s="20">
        <v>94990</v>
      </c>
      <c r="I29" s="20">
        <v>76700</v>
      </c>
      <c r="J29" s="20">
        <v>80568.03</v>
      </c>
      <c r="K29" s="20">
        <v>99659.5</v>
      </c>
      <c r="L29" s="20">
        <v>220363.73</v>
      </c>
      <c r="M29" s="20">
        <v>89418.240000000005</v>
      </c>
      <c r="N29" s="20">
        <v>403255.27</v>
      </c>
      <c r="O29" s="20">
        <v>113584.3</v>
      </c>
      <c r="P29" s="20">
        <v>1784.94</v>
      </c>
      <c r="Q29" s="20">
        <v>13463.8</v>
      </c>
      <c r="R29" s="20">
        <v>0</v>
      </c>
      <c r="S29" s="21">
        <f>SUM(G29:R29)</f>
        <v>1193787.81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60"/>
      <c r="B30" s="57" t="s">
        <v>47</v>
      </c>
      <c r="C30" s="47" t="s">
        <v>125</v>
      </c>
      <c r="D30" s="48">
        <v>19234654</v>
      </c>
      <c r="E30" s="48">
        <v>2000000</v>
      </c>
      <c r="F30" s="48">
        <f t="shared" si="13"/>
        <v>21234654</v>
      </c>
      <c r="G30" s="20">
        <v>1557019.35</v>
      </c>
      <c r="H30" s="20">
        <v>1372652.17</v>
      </c>
      <c r="I30" s="20">
        <v>624521.4</v>
      </c>
      <c r="J30" s="20">
        <v>119867.4</v>
      </c>
      <c r="K30" s="20">
        <v>1167881.07</v>
      </c>
      <c r="L30" s="20">
        <v>443761.69</v>
      </c>
      <c r="M30" s="20">
        <v>828728.42</v>
      </c>
      <c r="N30" s="20">
        <v>450283.77</v>
      </c>
      <c r="O30" s="20">
        <v>595677.97</v>
      </c>
      <c r="P30" s="20">
        <v>1019406.42</v>
      </c>
      <c r="Q30" s="20">
        <v>248842</v>
      </c>
      <c r="R30" s="20">
        <v>0</v>
      </c>
      <c r="S30" s="21">
        <f t="shared" ref="S30:S36" si="14">SUM(G30:R30)</f>
        <v>8428641.6600000001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60"/>
      <c r="B31" s="57" t="s">
        <v>48</v>
      </c>
      <c r="C31" s="47" t="s">
        <v>49</v>
      </c>
      <c r="D31" s="48">
        <v>5654724</v>
      </c>
      <c r="E31" s="48">
        <v>0</v>
      </c>
      <c r="F31" s="48">
        <f t="shared" si="13"/>
        <v>5654724</v>
      </c>
      <c r="G31" s="20">
        <v>15650</v>
      </c>
      <c r="H31" s="20">
        <v>165030.45000000001</v>
      </c>
      <c r="I31" s="20">
        <v>550521.23</v>
      </c>
      <c r="J31" s="20">
        <v>13216.44</v>
      </c>
      <c r="K31" s="20">
        <v>84275.41</v>
      </c>
      <c r="L31" s="20">
        <v>183963.29</v>
      </c>
      <c r="M31" s="20">
        <v>75057.119999999995</v>
      </c>
      <c r="N31" s="20">
        <v>138583.4</v>
      </c>
      <c r="O31" s="20">
        <v>334454</v>
      </c>
      <c r="P31" s="20">
        <v>785</v>
      </c>
      <c r="Q31" s="20">
        <v>1240582.58</v>
      </c>
      <c r="R31" s="20">
        <v>0</v>
      </c>
      <c r="S31" s="21">
        <f t="shared" si="14"/>
        <v>2802118.92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60"/>
      <c r="B32" s="57" t="s">
        <v>50</v>
      </c>
      <c r="C32" s="47" t="s">
        <v>126</v>
      </c>
      <c r="D32" s="48">
        <v>2828241</v>
      </c>
      <c r="E32" s="48">
        <v>1000000</v>
      </c>
      <c r="F32" s="48">
        <f t="shared" si="13"/>
        <v>3828241</v>
      </c>
      <c r="G32" s="20">
        <v>3580</v>
      </c>
      <c r="H32" s="20">
        <v>187098.44</v>
      </c>
      <c r="I32" s="20">
        <v>84200</v>
      </c>
      <c r="J32" s="20">
        <v>894550.84</v>
      </c>
      <c r="K32" s="20">
        <v>42327.360000000001</v>
      </c>
      <c r="L32" s="20">
        <v>365371.33</v>
      </c>
      <c r="M32" s="20">
        <v>23445.61</v>
      </c>
      <c r="N32" s="20">
        <v>153914.06</v>
      </c>
      <c r="O32" s="20">
        <v>273689.71999999997</v>
      </c>
      <c r="P32" s="20">
        <v>0</v>
      </c>
      <c r="Q32" s="20">
        <v>614830.43999999994</v>
      </c>
      <c r="R32" s="20">
        <v>0</v>
      </c>
      <c r="S32" s="21">
        <f t="shared" si="14"/>
        <v>2643007.8000000003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60"/>
      <c r="B33" s="57" t="s">
        <v>51</v>
      </c>
      <c r="C33" s="47" t="s">
        <v>127</v>
      </c>
      <c r="D33" s="20">
        <v>500000</v>
      </c>
      <c r="E33" s="20">
        <v>0</v>
      </c>
      <c r="F33" s="48">
        <f t="shared" si="13"/>
        <v>500000</v>
      </c>
      <c r="G33" s="20">
        <v>0</v>
      </c>
      <c r="H33" s="20">
        <v>0</v>
      </c>
      <c r="I33" s="20">
        <v>5234.38</v>
      </c>
      <c r="J33" s="20">
        <v>0</v>
      </c>
      <c r="K33" s="20">
        <v>0</v>
      </c>
      <c r="L33" s="20">
        <v>0</v>
      </c>
      <c r="M33" s="20">
        <v>1735.78</v>
      </c>
      <c r="N33" s="20">
        <v>531</v>
      </c>
      <c r="O33" s="20">
        <v>5240.08</v>
      </c>
      <c r="P33" s="20">
        <v>0</v>
      </c>
      <c r="Q33" s="20">
        <v>3756</v>
      </c>
      <c r="R33" s="20">
        <v>0</v>
      </c>
      <c r="S33" s="21">
        <f t="shared" si="14"/>
        <v>16497.239999999998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60"/>
      <c r="B34" s="57" t="s">
        <v>52</v>
      </c>
      <c r="C34" s="47" t="s">
        <v>128</v>
      </c>
      <c r="D34" s="48">
        <v>67487920</v>
      </c>
      <c r="E34" s="48">
        <v>0</v>
      </c>
      <c r="F34" s="48">
        <f>+D34+E34</f>
        <v>67487920</v>
      </c>
      <c r="G34" s="20">
        <v>4888635</v>
      </c>
      <c r="H34" s="20">
        <v>5184134.2300000004</v>
      </c>
      <c r="I34" s="20">
        <v>5103964.79</v>
      </c>
      <c r="J34" s="20">
        <v>6588945.0099999998</v>
      </c>
      <c r="K34" s="20">
        <v>5422001.7400000002</v>
      </c>
      <c r="L34" s="20">
        <v>264890</v>
      </c>
      <c r="M34" s="20">
        <v>506225.48</v>
      </c>
      <c r="N34" s="20">
        <v>13883755.550000001</v>
      </c>
      <c r="O34" s="20">
        <v>3557012.62</v>
      </c>
      <c r="P34" s="20">
        <v>7506766.5199999996</v>
      </c>
      <c r="Q34" s="20">
        <v>5774046.3899999997</v>
      </c>
      <c r="R34" s="20">
        <v>0</v>
      </c>
      <c r="S34" s="21">
        <f t="shared" si="14"/>
        <v>58680377.329999998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60"/>
      <c r="B35" s="57" t="s">
        <v>53</v>
      </c>
      <c r="C35" s="47" t="s">
        <v>54</v>
      </c>
      <c r="D35" s="20">
        <v>0</v>
      </c>
      <c r="E35" s="20">
        <v>0</v>
      </c>
      <c r="F35" s="48">
        <f t="shared" si="13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1">
        <f t="shared" si="14"/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60"/>
      <c r="B36" s="57" t="s">
        <v>55</v>
      </c>
      <c r="C36" s="47" t="s">
        <v>56</v>
      </c>
      <c r="D36" s="48">
        <v>39717843</v>
      </c>
      <c r="E36" s="48">
        <v>12500000</v>
      </c>
      <c r="F36" s="48">
        <f t="shared" si="13"/>
        <v>52217843</v>
      </c>
      <c r="G36" s="20">
        <v>494533.43</v>
      </c>
      <c r="H36" s="20">
        <v>2340752.5499999998</v>
      </c>
      <c r="I36" s="20">
        <v>2131951.56</v>
      </c>
      <c r="J36" s="20">
        <v>609645.31999999995</v>
      </c>
      <c r="K36" s="20">
        <v>639672.92000000004</v>
      </c>
      <c r="L36" s="20">
        <v>767671.5</v>
      </c>
      <c r="M36" s="20">
        <v>925326.81</v>
      </c>
      <c r="N36" s="20">
        <v>1677005.81</v>
      </c>
      <c r="O36" s="20">
        <v>877252.38</v>
      </c>
      <c r="P36" s="20">
        <v>1367699</v>
      </c>
      <c r="Q36" s="20">
        <v>548052.11</v>
      </c>
      <c r="R36" s="20">
        <v>0</v>
      </c>
      <c r="S36" s="21">
        <f t="shared" si="14"/>
        <v>12379563.390000001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60"/>
      <c r="B37" s="57"/>
      <c r="C37" s="47"/>
      <c r="D37" s="48"/>
      <c r="E37" s="48"/>
      <c r="F37" s="48"/>
      <c r="G37" s="48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1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59" t="s">
        <v>57</v>
      </c>
      <c r="B38" s="56"/>
      <c r="C38" s="46" t="s">
        <v>58</v>
      </c>
      <c r="D38" s="18">
        <f t="shared" ref="D38:F38" si="15">D40+D41+D42+D43+D44+D45+D46+D46</f>
        <v>43941736</v>
      </c>
      <c r="E38" s="18">
        <f t="shared" ref="E38" si="16">E40+E41+E42+E43+E44+E45+E46+E46</f>
        <v>10000000</v>
      </c>
      <c r="F38" s="18">
        <f t="shared" si="15"/>
        <v>53941736</v>
      </c>
      <c r="G38" s="18">
        <f t="shared" ref="G38:O38" si="17">G40+G41+G42+G43+G44+G45+G46+G46</f>
        <v>2448281.27</v>
      </c>
      <c r="H38" s="18">
        <f t="shared" si="17"/>
        <v>4375342.8599999994</v>
      </c>
      <c r="I38" s="18">
        <f t="shared" si="17"/>
        <v>2916879</v>
      </c>
      <c r="J38" s="18">
        <f t="shared" si="17"/>
        <v>2087449.03</v>
      </c>
      <c r="K38" s="18">
        <f t="shared" si="17"/>
        <v>2774488.95</v>
      </c>
      <c r="L38" s="18">
        <f t="shared" si="17"/>
        <v>2626277.38</v>
      </c>
      <c r="M38" s="18">
        <f t="shared" si="17"/>
        <v>2607624.27</v>
      </c>
      <c r="N38" s="18">
        <f t="shared" si="17"/>
        <v>4889048.04</v>
      </c>
      <c r="O38" s="18">
        <f t="shared" si="17"/>
        <v>4894037.49</v>
      </c>
      <c r="P38" s="18">
        <f t="shared" ref="P38:Q38" si="18">P40+P41+P42+P43+P44+P45+P46+P46</f>
        <v>2278441.06</v>
      </c>
      <c r="Q38" s="18">
        <f t="shared" si="18"/>
        <v>2483270.5300000003</v>
      </c>
      <c r="R38" s="18">
        <f t="shared" ref="R38" si="19">R40+R41+R42+R43+R44+R45+R46+R46</f>
        <v>0</v>
      </c>
      <c r="S38" s="19">
        <f>SUM(G38:R38)</f>
        <v>34381139.879999995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60"/>
      <c r="B39" s="56"/>
      <c r="C39" s="46"/>
      <c r="D39" s="19"/>
      <c r="E39" s="19"/>
      <c r="F39" s="19"/>
      <c r="G39" s="1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60"/>
      <c r="B40" s="57" t="s">
        <v>59</v>
      </c>
      <c r="C40" s="47" t="s">
        <v>129</v>
      </c>
      <c r="D40" s="48">
        <v>17541736</v>
      </c>
      <c r="E40" s="48">
        <v>10000000</v>
      </c>
      <c r="F40" s="48">
        <f>+D40+E40</f>
        <v>27541736</v>
      </c>
      <c r="G40" s="20">
        <v>524000</v>
      </c>
      <c r="H40" s="20">
        <v>2780182.86</v>
      </c>
      <c r="I40" s="20">
        <v>1373799</v>
      </c>
      <c r="J40" s="20">
        <v>549409.03</v>
      </c>
      <c r="K40" s="20">
        <v>1233928.95</v>
      </c>
      <c r="L40" s="20">
        <v>1092997.3799999999</v>
      </c>
      <c r="M40" s="20">
        <v>1078264.27</v>
      </c>
      <c r="N40" s="20">
        <v>1869248.04</v>
      </c>
      <c r="O40" s="20">
        <v>3408077.49</v>
      </c>
      <c r="P40" s="20">
        <v>774281.06</v>
      </c>
      <c r="Q40" s="20">
        <v>970990.53</v>
      </c>
      <c r="R40" s="20">
        <v>0</v>
      </c>
      <c r="S40" s="21">
        <f>SUM(G40:R40)</f>
        <v>15655178.610000001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60"/>
      <c r="B41" s="57" t="s">
        <v>60</v>
      </c>
      <c r="C41" s="47" t="s">
        <v>130</v>
      </c>
      <c r="D41" s="20">
        <v>0</v>
      </c>
      <c r="E41" s="20">
        <v>0</v>
      </c>
      <c r="F41" s="48">
        <f t="shared" ref="F41:F45" si="20">+D41+E41</f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1">
        <f t="shared" ref="S41:S45" si="21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60"/>
      <c r="B42" s="57" t="s">
        <v>61</v>
      </c>
      <c r="C42" s="47" t="s">
        <v>131</v>
      </c>
      <c r="D42" s="20">
        <v>0</v>
      </c>
      <c r="E42" s="20">
        <v>0</v>
      </c>
      <c r="F42" s="48">
        <f t="shared" si="20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1">
        <f t="shared" si="21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60"/>
      <c r="B43" s="57" t="s">
        <v>62</v>
      </c>
      <c r="C43" s="47" t="s">
        <v>132</v>
      </c>
      <c r="D43" s="20">
        <v>0</v>
      </c>
      <c r="E43" s="20">
        <v>0</v>
      </c>
      <c r="F43" s="48">
        <f t="shared" si="20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1">
        <f t="shared" si="21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60"/>
      <c r="B44" s="57" t="s">
        <v>63</v>
      </c>
      <c r="C44" s="47" t="s">
        <v>160</v>
      </c>
      <c r="D44" s="20">
        <v>0</v>
      </c>
      <c r="E44" s="20">
        <v>0</v>
      </c>
      <c r="F44" s="48">
        <f t="shared" si="20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1">
        <f t="shared" si="21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60"/>
      <c r="B45" s="57" t="s">
        <v>64</v>
      </c>
      <c r="C45" s="47" t="s">
        <v>133</v>
      </c>
      <c r="D45" s="48">
        <v>26400000</v>
      </c>
      <c r="E45" s="48">
        <v>0</v>
      </c>
      <c r="F45" s="48">
        <f t="shared" si="20"/>
        <v>26400000</v>
      </c>
      <c r="G45" s="20">
        <v>1924281.27</v>
      </c>
      <c r="H45" s="20">
        <v>1595160</v>
      </c>
      <c r="I45" s="20">
        <v>1543080</v>
      </c>
      <c r="J45" s="20">
        <v>1538040</v>
      </c>
      <c r="K45" s="20">
        <v>1540560</v>
      </c>
      <c r="L45" s="20">
        <v>1533280</v>
      </c>
      <c r="M45" s="20">
        <v>1529360</v>
      </c>
      <c r="N45" s="20">
        <v>3019800</v>
      </c>
      <c r="O45" s="20">
        <v>1485960</v>
      </c>
      <c r="P45" s="20">
        <v>1504160</v>
      </c>
      <c r="Q45" s="20">
        <v>1512280</v>
      </c>
      <c r="R45" s="20">
        <v>0</v>
      </c>
      <c r="S45" s="21">
        <f t="shared" si="21"/>
        <v>18725961.27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60"/>
      <c r="B46" s="57" t="s">
        <v>65</v>
      </c>
      <c r="C46" s="47" t="s">
        <v>134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1">
        <f t="shared" ref="S46:S57" si="22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60"/>
      <c r="B47" s="56"/>
      <c r="C47" s="47"/>
      <c r="D47" s="49"/>
      <c r="E47" s="49"/>
      <c r="F47" s="49"/>
      <c r="G47" s="49"/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1">
        <f t="shared" si="22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59" t="s">
        <v>66</v>
      </c>
      <c r="B48" s="56"/>
      <c r="C48" s="46" t="s">
        <v>67</v>
      </c>
      <c r="D48" s="51">
        <v>0</v>
      </c>
      <c r="E48" s="51">
        <v>0</v>
      </c>
      <c r="F48" s="51">
        <v>0</v>
      </c>
      <c r="G48" s="51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1">
        <f t="shared" si="22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60"/>
      <c r="B49" s="56"/>
      <c r="C49" s="46"/>
      <c r="D49" s="49"/>
      <c r="E49" s="49"/>
      <c r="F49" s="49"/>
      <c r="G49" s="49"/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1">
        <f t="shared" si="22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60"/>
      <c r="B50" s="57" t="s">
        <v>68</v>
      </c>
      <c r="C50" s="47" t="s">
        <v>135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1">
        <f t="shared" si="22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60"/>
      <c r="B51" s="57" t="s">
        <v>69</v>
      </c>
      <c r="C51" s="47" t="s">
        <v>136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1">
        <f t="shared" si="22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60"/>
      <c r="B52" s="57" t="s">
        <v>70</v>
      </c>
      <c r="C52" s="47" t="s">
        <v>137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1">
        <f t="shared" si="22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60"/>
      <c r="B53" s="57" t="s">
        <v>71</v>
      </c>
      <c r="C53" s="47" t="s">
        <v>138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1">
        <f t="shared" si="22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60"/>
      <c r="B54" s="57" t="s">
        <v>72</v>
      </c>
      <c r="C54" s="47" t="s">
        <v>73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1">
        <f t="shared" si="22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60"/>
      <c r="B55" s="57" t="s">
        <v>74</v>
      </c>
      <c r="C55" s="47" t="s">
        <v>139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1">
        <f t="shared" si="22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60"/>
      <c r="B56" s="57" t="s">
        <v>75</v>
      </c>
      <c r="C56" s="47" t="s">
        <v>140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1">
        <f t="shared" si="22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60"/>
      <c r="B57" s="56"/>
      <c r="C57" s="47"/>
      <c r="D57" s="49"/>
      <c r="E57" s="49"/>
      <c r="F57" s="49"/>
      <c r="G57" s="49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1">
        <f t="shared" si="22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1" t="s">
        <v>76</v>
      </c>
      <c r="B58" s="56"/>
      <c r="C58" s="46" t="s">
        <v>141</v>
      </c>
      <c r="D58" s="18">
        <f t="shared" ref="D58" si="23">D60+D61+D62+D63+D64+D65+D66+D67+D68</f>
        <v>782139360</v>
      </c>
      <c r="E58" s="18">
        <f>E60+E61+E62+E63+E64+E65+E66+E67+E68</f>
        <v>178852504.83000001</v>
      </c>
      <c r="F58" s="18">
        <f>F60+F61+F62+F63+F64+F65+F66+F67+F68</f>
        <v>960991864.83000004</v>
      </c>
      <c r="G58" s="18">
        <f t="shared" ref="G58:N58" si="24">G60+G61+G62+G63+G64+G65+G66+G67+G68</f>
        <v>4602513.41</v>
      </c>
      <c r="H58" s="18">
        <f t="shared" si="24"/>
        <v>144789750.87</v>
      </c>
      <c r="I58" s="18">
        <f t="shared" si="24"/>
        <v>18880343.030000001</v>
      </c>
      <c r="J58" s="18">
        <f t="shared" si="24"/>
        <v>1134842.18</v>
      </c>
      <c r="K58" s="18">
        <f t="shared" si="24"/>
        <v>11499044.460000001</v>
      </c>
      <c r="L58" s="18">
        <f t="shared" si="24"/>
        <v>9009433.0300000012</v>
      </c>
      <c r="M58" s="18">
        <f t="shared" si="24"/>
        <v>1337307.17</v>
      </c>
      <c r="N58" s="18">
        <f t="shared" si="24"/>
        <v>22415408.579999998</v>
      </c>
      <c r="O58" s="18">
        <f>O60+O61+O62+O63+O64+O65+O66+O67+O68</f>
        <v>5425026.21</v>
      </c>
      <c r="P58" s="18">
        <f>P60+P61+P62+P63+P64+P65+P66+P67+P68</f>
        <v>24636689.260000002</v>
      </c>
      <c r="Q58" s="18">
        <f>Q60+Q61+Q62+Q63+Q64+Q65+Q66+Q67+Q68</f>
        <v>58649961.719999999</v>
      </c>
      <c r="R58" s="18">
        <f>R60+R61+R62+R63+R64+R65+R66+R67+R68</f>
        <v>0</v>
      </c>
      <c r="S58" s="19">
        <f>SUM(G58:R58)</f>
        <v>302380319.92000002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60"/>
      <c r="B59" s="56"/>
      <c r="C59" s="46"/>
      <c r="D59" s="19"/>
      <c r="E59" s="19"/>
      <c r="F59" s="19"/>
      <c r="G59" s="19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60"/>
      <c r="B60" s="56" t="s">
        <v>77</v>
      </c>
      <c r="C60" s="47" t="s">
        <v>78</v>
      </c>
      <c r="D60" s="48">
        <v>63588104</v>
      </c>
      <c r="E60" s="48">
        <v>10000000</v>
      </c>
      <c r="F60" s="48">
        <f>+D60+E60</f>
        <v>73588104</v>
      </c>
      <c r="G60" s="20">
        <v>284250</v>
      </c>
      <c r="H60" s="20">
        <v>2493429.9700000002</v>
      </c>
      <c r="I60" s="20">
        <v>1048355.81</v>
      </c>
      <c r="J60" s="20">
        <v>344793.86</v>
      </c>
      <c r="K60" s="20">
        <v>1252436.46</v>
      </c>
      <c r="L60" s="20">
        <v>1651054.83</v>
      </c>
      <c r="M60" s="20">
        <v>453808.75</v>
      </c>
      <c r="N60" s="20">
        <v>704435.37</v>
      </c>
      <c r="O60" s="20">
        <v>644664.82999999996</v>
      </c>
      <c r="P60" s="20">
        <v>210142.46</v>
      </c>
      <c r="Q60" s="20">
        <v>825546.43</v>
      </c>
      <c r="R60" s="20">
        <v>0</v>
      </c>
      <c r="S60" s="21">
        <f>SUM(G60:R60)</f>
        <v>9912918.7699999996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60"/>
      <c r="B61" s="57" t="s">
        <v>79</v>
      </c>
      <c r="C61" s="47" t="s">
        <v>142</v>
      </c>
      <c r="D61" s="20">
        <v>2569615</v>
      </c>
      <c r="E61" s="20">
        <v>0</v>
      </c>
      <c r="F61" s="48">
        <f t="shared" ref="F61:F68" si="25">+D61+E61</f>
        <v>2569615</v>
      </c>
      <c r="G61" s="20">
        <v>0</v>
      </c>
      <c r="H61" s="20">
        <v>421968</v>
      </c>
      <c r="I61" s="20">
        <v>431635.99</v>
      </c>
      <c r="J61" s="20">
        <v>0</v>
      </c>
      <c r="K61" s="20">
        <v>0</v>
      </c>
      <c r="L61" s="20">
        <v>0</v>
      </c>
      <c r="M61" s="20">
        <v>200010</v>
      </c>
      <c r="N61" s="20">
        <v>243506.31</v>
      </c>
      <c r="O61" s="20">
        <v>0</v>
      </c>
      <c r="P61" s="20">
        <v>127308.38</v>
      </c>
      <c r="Q61" s="20">
        <v>0</v>
      </c>
      <c r="R61" s="20">
        <v>0</v>
      </c>
      <c r="S61" s="21">
        <f t="shared" ref="S61:S77" si="26">SUM(G61:R61)</f>
        <v>1424428.6800000002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60"/>
      <c r="B62" s="57" t="s">
        <v>80</v>
      </c>
      <c r="C62" s="47" t="s">
        <v>143</v>
      </c>
      <c r="D62" s="20">
        <v>977774</v>
      </c>
      <c r="E62" s="20">
        <v>0</v>
      </c>
      <c r="F62" s="48">
        <f t="shared" si="25"/>
        <v>977774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34438.400000000001</v>
      </c>
      <c r="O62" s="20">
        <v>0</v>
      </c>
      <c r="P62" s="20">
        <v>0</v>
      </c>
      <c r="Q62" s="20">
        <v>0</v>
      </c>
      <c r="R62" s="20">
        <v>0</v>
      </c>
      <c r="S62" s="21">
        <f t="shared" si="26"/>
        <v>34438.400000000001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60"/>
      <c r="B63" s="57" t="s">
        <v>81</v>
      </c>
      <c r="C63" s="47" t="s">
        <v>144</v>
      </c>
      <c r="D63" s="20">
        <v>26400000</v>
      </c>
      <c r="E63" s="20">
        <v>0</v>
      </c>
      <c r="F63" s="48">
        <f t="shared" si="25"/>
        <v>26400000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1">
        <f t="shared" si="26"/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60"/>
      <c r="B64" s="57" t="s">
        <v>82</v>
      </c>
      <c r="C64" s="47" t="s">
        <v>145</v>
      </c>
      <c r="D64" s="48">
        <v>625953867</v>
      </c>
      <c r="E64" s="48">
        <v>163852504.83000001</v>
      </c>
      <c r="F64" s="48">
        <f t="shared" si="25"/>
        <v>789806371.83000004</v>
      </c>
      <c r="G64" s="20">
        <v>4318263.41</v>
      </c>
      <c r="H64" s="20">
        <v>141590102.90000001</v>
      </c>
      <c r="I64" s="20">
        <v>17116101.23</v>
      </c>
      <c r="J64" s="20">
        <v>505798.32</v>
      </c>
      <c r="K64" s="20">
        <v>10246608</v>
      </c>
      <c r="L64" s="20">
        <v>7074128.2000000002</v>
      </c>
      <c r="M64" s="20">
        <v>399238.42</v>
      </c>
      <c r="N64" s="20">
        <v>21433028.5</v>
      </c>
      <c r="O64" s="20">
        <v>4496111.38</v>
      </c>
      <c r="P64" s="20">
        <v>24299238.420000002</v>
      </c>
      <c r="Q64" s="20">
        <v>57824415.289999999</v>
      </c>
      <c r="R64" s="20">
        <v>0</v>
      </c>
      <c r="S64" s="21">
        <f t="shared" si="26"/>
        <v>289303034.06999999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60"/>
      <c r="B65" s="56" t="s">
        <v>83</v>
      </c>
      <c r="C65" s="47" t="s">
        <v>84</v>
      </c>
      <c r="D65" s="20">
        <v>0</v>
      </c>
      <c r="E65" s="20">
        <v>0</v>
      </c>
      <c r="F65" s="48">
        <f t="shared" si="25"/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1">
        <f t="shared" si="26"/>
        <v>0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60"/>
      <c r="B66" s="56" t="s">
        <v>85</v>
      </c>
      <c r="C66" s="47" t="s">
        <v>86</v>
      </c>
      <c r="D66" s="20">
        <v>0</v>
      </c>
      <c r="E66" s="20">
        <v>0</v>
      </c>
      <c r="F66" s="48">
        <f t="shared" si="25"/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1">
        <f t="shared" si="26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60"/>
      <c r="B67" s="56" t="s">
        <v>87</v>
      </c>
      <c r="C67" s="47" t="s">
        <v>88</v>
      </c>
      <c r="D67" s="20">
        <v>1000000</v>
      </c>
      <c r="E67" s="20">
        <v>5000000</v>
      </c>
      <c r="F67" s="48">
        <f t="shared" si="25"/>
        <v>6000000</v>
      </c>
      <c r="G67" s="20">
        <v>0</v>
      </c>
      <c r="H67" s="20">
        <v>284250</v>
      </c>
      <c r="I67" s="20">
        <v>284250</v>
      </c>
      <c r="J67" s="20">
        <v>284250</v>
      </c>
      <c r="K67" s="20">
        <v>0</v>
      </c>
      <c r="L67" s="20">
        <v>284250</v>
      </c>
      <c r="M67" s="20">
        <v>284250</v>
      </c>
      <c r="N67" s="20">
        <v>0</v>
      </c>
      <c r="O67" s="20">
        <v>284250</v>
      </c>
      <c r="P67" s="20">
        <v>0</v>
      </c>
      <c r="Q67" s="20">
        <v>0</v>
      </c>
      <c r="R67" s="20">
        <v>0</v>
      </c>
      <c r="S67" s="21">
        <f t="shared" si="26"/>
        <v>1705500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60"/>
      <c r="B68" s="57" t="s">
        <v>89</v>
      </c>
      <c r="C68" s="47" t="s">
        <v>146</v>
      </c>
      <c r="D68" s="20">
        <v>61650000</v>
      </c>
      <c r="E68" s="20">
        <v>0</v>
      </c>
      <c r="F68" s="48">
        <f t="shared" si="25"/>
        <v>61650000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1">
        <f t="shared" si="26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60"/>
      <c r="B69" s="56"/>
      <c r="C69" s="47"/>
      <c r="D69" s="50"/>
      <c r="E69" s="50"/>
      <c r="F69" s="50"/>
      <c r="G69" s="50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1">
        <f t="shared" si="26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59" t="s">
        <v>90</v>
      </c>
      <c r="B70" s="56"/>
      <c r="C70" s="46" t="s">
        <v>91</v>
      </c>
      <c r="D70" s="51">
        <v>0</v>
      </c>
      <c r="E70" s="51">
        <v>0</v>
      </c>
      <c r="F70" s="51">
        <v>0</v>
      </c>
      <c r="G70" s="51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1">
        <f t="shared" si="26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60"/>
      <c r="B71" s="56"/>
      <c r="C71" s="46"/>
      <c r="D71" s="49"/>
      <c r="E71" s="49"/>
      <c r="F71" s="49"/>
      <c r="G71" s="49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1">
        <f t="shared" si="26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60"/>
      <c r="B72" s="57" t="s">
        <v>92</v>
      </c>
      <c r="C72" s="47" t="s">
        <v>93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1">
        <f t="shared" si="26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60"/>
      <c r="B73" s="57" t="s">
        <v>94</v>
      </c>
      <c r="C73" s="47" t="s">
        <v>95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1">
        <f t="shared" si="26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60"/>
      <c r="B74" s="57" t="s">
        <v>96</v>
      </c>
      <c r="C74" s="47" t="s">
        <v>147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1">
        <f t="shared" si="26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60"/>
      <c r="B75" s="57" t="s">
        <v>97</v>
      </c>
      <c r="C75" s="47" t="s">
        <v>148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1">
        <f t="shared" si="26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60"/>
      <c r="B76" s="56"/>
      <c r="C76" s="47"/>
      <c r="D76" s="49"/>
      <c r="E76" s="49"/>
      <c r="F76" s="49"/>
      <c r="G76" s="49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1">
        <f t="shared" si="26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1" t="s">
        <v>98</v>
      </c>
      <c r="B77" s="56"/>
      <c r="C77" s="46" t="s">
        <v>149</v>
      </c>
      <c r="D77" s="51">
        <v>0</v>
      </c>
      <c r="E77" s="51">
        <v>0</v>
      </c>
      <c r="F77" s="51">
        <v>0</v>
      </c>
      <c r="G77" s="51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1">
        <f t="shared" si="26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60"/>
      <c r="B78" s="56"/>
      <c r="C78" s="46"/>
      <c r="D78" s="49"/>
      <c r="E78" s="49"/>
      <c r="F78" s="49"/>
      <c r="G78" s="49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1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60"/>
      <c r="B79" s="56" t="s">
        <v>99</v>
      </c>
      <c r="C79" s="47" t="s">
        <v>100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1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60"/>
      <c r="B80" s="57" t="s">
        <v>101</v>
      </c>
      <c r="C80" s="47" t="s">
        <v>161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1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60"/>
      <c r="B81" s="56"/>
      <c r="C81" s="47"/>
      <c r="D81" s="49"/>
      <c r="E81" s="49"/>
      <c r="F81" s="49"/>
      <c r="G81" s="49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1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59" t="s">
        <v>102</v>
      </c>
      <c r="B82" s="56"/>
      <c r="C82" s="46" t="s">
        <v>103</v>
      </c>
      <c r="D82" s="51">
        <v>0</v>
      </c>
      <c r="E82" s="51">
        <v>0</v>
      </c>
      <c r="F82" s="51">
        <v>0</v>
      </c>
      <c r="G82" s="51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1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60"/>
      <c r="B83" s="56"/>
      <c r="C83" s="46"/>
      <c r="D83" s="49"/>
      <c r="E83" s="49"/>
      <c r="F83" s="49"/>
      <c r="G83" s="49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1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60"/>
      <c r="B84" s="57" t="s">
        <v>104</v>
      </c>
      <c r="C84" s="47" t="s">
        <v>150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1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60"/>
      <c r="B85" s="57" t="s">
        <v>105</v>
      </c>
      <c r="C85" s="47" t="s">
        <v>151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1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60"/>
      <c r="B86" s="57" t="s">
        <v>106</v>
      </c>
      <c r="C86" s="47" t="s">
        <v>152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1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60"/>
      <c r="B87" s="56"/>
      <c r="C87" s="47"/>
      <c r="D87" s="49"/>
      <c r="E87" s="49"/>
      <c r="F87" s="49"/>
      <c r="G87" s="49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1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80" t="s">
        <v>107</v>
      </c>
      <c r="B88" s="80"/>
      <c r="C88" s="80"/>
      <c r="D88" s="29">
        <f>D6+D14+D26+D38+D58</f>
        <v>4924577702</v>
      </c>
      <c r="E88" s="29">
        <f>E6+E14+E26+E38+E58</f>
        <v>598852504.83000004</v>
      </c>
      <c r="F88" s="29">
        <f>F6+F14+F26+F38+F58</f>
        <v>5523430206.8299999</v>
      </c>
      <c r="G88" s="29">
        <f>G6+G14+G26+G38+G58</f>
        <v>229455062.90999997</v>
      </c>
      <c r="H88" s="28">
        <f t="shared" ref="H88:O88" si="28">H82+H77+H70+H58+H38+H26+H14+H6</f>
        <v>399401466.22000003</v>
      </c>
      <c r="I88" s="28">
        <f t="shared" si="28"/>
        <v>268353633.62</v>
      </c>
      <c r="J88" s="28">
        <f t="shared" si="28"/>
        <v>282182655.79000002</v>
      </c>
      <c r="K88" s="28">
        <f t="shared" si="28"/>
        <v>260315474.73000002</v>
      </c>
      <c r="L88" s="28">
        <f t="shared" si="28"/>
        <v>266741619.31999999</v>
      </c>
      <c r="M88" s="28">
        <f t="shared" si="28"/>
        <v>242890973.83999997</v>
      </c>
      <c r="N88" s="28">
        <f t="shared" si="28"/>
        <v>317863013.95999998</v>
      </c>
      <c r="O88" s="28">
        <f t="shared" si="28"/>
        <v>264923688.80000001</v>
      </c>
      <c r="P88" s="28">
        <f t="shared" ref="P88" si="29">P82+P77+P70+P58+P38+P26+P14+P6</f>
        <v>432796169.78999996</v>
      </c>
      <c r="Q88" s="28">
        <f>Q82+Q77+Q70+Q58+Q38+Q26+Q14+Q6</f>
        <v>321643598.33999997</v>
      </c>
      <c r="R88" s="28">
        <f>R82+R77+R70+R58+R38+R26+R14+R6</f>
        <v>0</v>
      </c>
      <c r="S88" s="28">
        <f>SUM(G88:R88)</f>
        <v>3286567357.3200002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63"/>
      <c r="B89" s="57"/>
      <c r="C89" s="46"/>
      <c r="D89" s="31"/>
      <c r="E89" s="31"/>
      <c r="F89" s="31"/>
      <c r="G89" s="31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21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1">
        <v>4</v>
      </c>
      <c r="B90" s="57"/>
      <c r="C90" s="46" t="s">
        <v>108</v>
      </c>
      <c r="D90" s="51">
        <v>0</v>
      </c>
      <c r="E90" s="51">
        <v>0</v>
      </c>
      <c r="F90" s="51">
        <v>0</v>
      </c>
      <c r="G90" s="51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1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63"/>
      <c r="B91" s="57"/>
      <c r="C91" s="46"/>
      <c r="D91" s="49"/>
      <c r="E91" s="49"/>
      <c r="F91" s="49"/>
      <c r="G91" s="49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1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1" t="s">
        <v>109</v>
      </c>
      <c r="B92" s="57"/>
      <c r="C92" s="46" t="s">
        <v>110</v>
      </c>
      <c r="D92" s="51">
        <v>0</v>
      </c>
      <c r="E92" s="51">
        <v>0</v>
      </c>
      <c r="F92" s="51">
        <v>0</v>
      </c>
      <c r="G92" s="51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1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63"/>
      <c r="B93" s="57"/>
      <c r="C93" s="46"/>
      <c r="D93" s="49"/>
      <c r="E93" s="49"/>
      <c r="F93" s="49"/>
      <c r="G93" s="49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1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63"/>
      <c r="B94" s="57" t="s">
        <v>111</v>
      </c>
      <c r="C94" s="47" t="s">
        <v>153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1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63"/>
      <c r="B95" s="57" t="s">
        <v>112</v>
      </c>
      <c r="C95" s="47" t="s">
        <v>154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1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63"/>
      <c r="B96" s="57"/>
      <c r="C96" s="47"/>
      <c r="D96" s="49"/>
      <c r="E96" s="49"/>
      <c r="F96" s="49"/>
      <c r="G96" s="49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1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1" t="s">
        <v>113</v>
      </c>
      <c r="B97" s="57"/>
      <c r="C97" s="53" t="s">
        <v>114</v>
      </c>
      <c r="D97" s="51">
        <v>0</v>
      </c>
      <c r="E97" s="51">
        <v>0</v>
      </c>
      <c r="F97" s="51">
        <v>0</v>
      </c>
      <c r="G97" s="51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1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63"/>
      <c r="B98" s="57"/>
      <c r="C98" s="53"/>
      <c r="D98" s="49"/>
      <c r="E98" s="49"/>
      <c r="F98" s="49"/>
      <c r="G98" s="49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1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63"/>
      <c r="B99" s="57" t="s">
        <v>115</v>
      </c>
      <c r="C99" s="54" t="s">
        <v>155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1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63"/>
      <c r="B100" s="57" t="s">
        <v>116</v>
      </c>
      <c r="C100" s="54" t="s">
        <v>156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1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63"/>
      <c r="B101" s="57"/>
      <c r="C101" s="54"/>
      <c r="D101" s="49"/>
      <c r="E101" s="49"/>
      <c r="F101" s="49"/>
      <c r="G101" s="49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1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1" t="s">
        <v>117</v>
      </c>
      <c r="B102" s="57"/>
      <c r="C102" s="53" t="s">
        <v>157</v>
      </c>
      <c r="D102" s="51">
        <v>0</v>
      </c>
      <c r="E102" s="51">
        <v>0</v>
      </c>
      <c r="F102" s="51">
        <v>0</v>
      </c>
      <c r="G102" s="51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1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63"/>
      <c r="B103" s="57"/>
      <c r="C103" s="46"/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1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64"/>
      <c r="B104" s="62" t="s">
        <v>118</v>
      </c>
      <c r="C104" s="52" t="s">
        <v>158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1">
        <v>0</v>
      </c>
      <c r="R104" s="21">
        <v>0</v>
      </c>
      <c r="S104" s="21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81" t="s">
        <v>159</v>
      </c>
      <c r="B105" s="81"/>
      <c r="C105" s="81"/>
      <c r="D105" s="32">
        <f t="shared" ref="D105:F105" si="31">D88</f>
        <v>4924577702</v>
      </c>
      <c r="E105" s="32">
        <f t="shared" ref="E105" si="32">E88</f>
        <v>598852504.83000004</v>
      </c>
      <c r="F105" s="32">
        <f t="shared" si="31"/>
        <v>5523430206.8299999</v>
      </c>
      <c r="G105" s="32">
        <f t="shared" ref="G105:O105" si="33">G88</f>
        <v>229455062.90999997</v>
      </c>
      <c r="H105" s="33">
        <f t="shared" si="33"/>
        <v>399401466.22000003</v>
      </c>
      <c r="I105" s="33">
        <f t="shared" si="33"/>
        <v>268353633.62</v>
      </c>
      <c r="J105" s="33">
        <f t="shared" si="33"/>
        <v>282182655.79000002</v>
      </c>
      <c r="K105" s="33">
        <f t="shared" si="33"/>
        <v>260315474.73000002</v>
      </c>
      <c r="L105" s="33">
        <f t="shared" si="33"/>
        <v>266741619.31999999</v>
      </c>
      <c r="M105" s="33">
        <f t="shared" si="33"/>
        <v>242890973.83999997</v>
      </c>
      <c r="N105" s="33">
        <f t="shared" si="33"/>
        <v>317863013.95999998</v>
      </c>
      <c r="O105" s="33">
        <f t="shared" si="33"/>
        <v>264923688.80000001</v>
      </c>
      <c r="P105" s="33">
        <f t="shared" ref="P105:Q105" si="34">P88</f>
        <v>432796169.78999996</v>
      </c>
      <c r="Q105" s="33">
        <f t="shared" si="34"/>
        <v>321643598.33999997</v>
      </c>
      <c r="R105" s="33">
        <f t="shared" ref="R105" si="35">R88</f>
        <v>0</v>
      </c>
      <c r="S105" s="33">
        <f>SUM(G105:R105)</f>
        <v>3286567357.3200002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37"/>
      <c r="D110" s="66"/>
      <c r="E110" s="37"/>
      <c r="F110" s="35"/>
      <c r="G110" s="2"/>
      <c r="H110" s="1"/>
      <c r="I110" s="2"/>
      <c r="J110" s="1"/>
      <c r="K110" s="1"/>
      <c r="L110" s="1"/>
      <c r="M110" s="1"/>
      <c r="N110" s="1"/>
      <c r="O110" s="2"/>
      <c r="P110" s="69"/>
      <c r="Q110" s="68"/>
      <c r="R110" s="1"/>
      <c r="S110"/>
      <c r="T110"/>
      <c r="U110"/>
    </row>
    <row r="111" spans="1:53" s="7" customFormat="1" ht="21" customHeight="1" x14ac:dyDescent="0.35">
      <c r="A111" s="1"/>
      <c r="B111" s="1"/>
      <c r="C111" s="37"/>
      <c r="D111" s="66"/>
      <c r="E111" s="37"/>
      <c r="F111" s="35"/>
      <c r="G111" s="1"/>
      <c r="H111" s="1"/>
      <c r="I111" s="1"/>
      <c r="J111" s="1"/>
      <c r="K111" s="1"/>
      <c r="L111" s="1"/>
      <c r="M111" s="1"/>
      <c r="N111" s="1"/>
      <c r="O111" s="1"/>
      <c r="P111" s="69"/>
      <c r="Q111" s="68"/>
      <c r="R111" s="1"/>
      <c r="S111"/>
      <c r="T111"/>
      <c r="U111"/>
    </row>
    <row r="112" spans="1:53" s="7" customFormat="1" ht="21" customHeight="1" x14ac:dyDescent="0.35">
      <c r="A112" s="1"/>
      <c r="B112" s="1"/>
      <c r="C112" s="37"/>
      <c r="D112" s="66"/>
      <c r="E112" s="37"/>
      <c r="F112" s="35"/>
      <c r="G112" s="1"/>
      <c r="H112" s="1"/>
      <c r="I112" s="1"/>
      <c r="J112" s="65"/>
      <c r="K112" s="1"/>
      <c r="L112" s="1"/>
      <c r="M112" s="1"/>
      <c r="N112" s="1"/>
      <c r="O112" s="1"/>
      <c r="P112" s="69"/>
      <c r="Q112" s="68"/>
      <c r="R112" s="1"/>
      <c r="S112"/>
      <c r="T112"/>
      <c r="U112"/>
    </row>
    <row r="113" spans="1:51" s="7" customFormat="1" ht="21" customHeight="1" x14ac:dyDescent="0.35">
      <c r="A113" s="1"/>
      <c r="B113" s="1"/>
      <c r="C113" s="37"/>
      <c r="D113" s="37"/>
      <c r="E113" s="37"/>
      <c r="F113" s="35"/>
      <c r="G113" s="1"/>
      <c r="H113" s="1"/>
      <c r="I113" s="1"/>
      <c r="J113" s="65"/>
      <c r="K113" s="1"/>
      <c r="L113" s="1"/>
      <c r="M113" s="1"/>
      <c r="N113" s="1"/>
      <c r="O113" s="1"/>
      <c r="P113" s="69"/>
      <c r="Q113" s="68"/>
      <c r="R113" s="1"/>
      <c r="S113"/>
      <c r="T113"/>
      <c r="U113"/>
    </row>
    <row r="114" spans="1:51" ht="21" customHeight="1" x14ac:dyDescent="0.35">
      <c r="A114" s="38"/>
      <c r="B114" s="38"/>
      <c r="C114" s="34"/>
      <c r="D114" s="34"/>
      <c r="E114" s="34"/>
      <c r="F114" s="1"/>
      <c r="G114" s="1"/>
      <c r="H114" s="1"/>
      <c r="I114" s="1"/>
      <c r="J114" s="39"/>
      <c r="K114" s="16"/>
      <c r="L114" s="38"/>
      <c r="M114" s="38"/>
      <c r="N114" s="1"/>
      <c r="O114" s="1"/>
      <c r="P114" s="69"/>
      <c r="Q114" s="68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38"/>
      <c r="B115" s="38"/>
      <c r="C115" s="36"/>
      <c r="D115" s="36"/>
      <c r="E115" s="36"/>
      <c r="F115" s="1"/>
      <c r="G115" s="1"/>
      <c r="H115" s="1"/>
      <c r="I115" s="1"/>
      <c r="J115" s="39"/>
      <c r="K115" s="16"/>
      <c r="L115" s="38"/>
      <c r="M115" s="38"/>
      <c r="N115" s="1"/>
      <c r="O115" s="1"/>
      <c r="P115" s="69"/>
      <c r="Q115" s="68"/>
      <c r="R115" s="1"/>
      <c r="S115"/>
      <c r="T115"/>
      <c r="U115"/>
      <c r="AW115" s="7"/>
      <c r="AX115" s="7"/>
      <c r="AY115" s="7"/>
    </row>
    <row r="116" spans="1:51" ht="15.75" hidden="1" customHeight="1" x14ac:dyDescent="0.35">
      <c r="A116" s="38"/>
      <c r="B116" s="38"/>
      <c r="C116" s="40"/>
      <c r="D116" s="79"/>
      <c r="E116" s="79"/>
      <c r="F116" s="79"/>
      <c r="G116" s="79"/>
      <c r="H116" s="38"/>
      <c r="I116" s="38"/>
      <c r="J116" s="38"/>
      <c r="K116" s="38"/>
      <c r="L116" s="38"/>
      <c r="M116" s="38"/>
      <c r="N116" s="38"/>
      <c r="O116" s="38"/>
      <c r="P116" s="70"/>
      <c r="Q116" s="68"/>
      <c r="R116" s="38"/>
      <c r="S116"/>
      <c r="T116"/>
      <c r="U116"/>
      <c r="AW116" s="7"/>
      <c r="AX116" s="7"/>
      <c r="AY116" s="7"/>
    </row>
    <row r="117" spans="1:51" ht="3" customHeight="1" x14ac:dyDescent="0.35">
      <c r="A117" s="38"/>
      <c r="B117" s="38"/>
      <c r="C117" s="40"/>
      <c r="D117" s="79"/>
      <c r="E117" s="79"/>
      <c r="F117" s="79"/>
      <c r="G117" s="79"/>
      <c r="H117" s="38"/>
      <c r="I117" s="38"/>
      <c r="J117" s="38"/>
      <c r="K117" s="38"/>
      <c r="L117" s="38"/>
      <c r="M117" s="38"/>
      <c r="N117" s="38"/>
      <c r="O117" s="38"/>
      <c r="P117" s="70"/>
      <c r="Q117" s="68"/>
      <c r="R117" s="38"/>
      <c r="S117"/>
      <c r="T117"/>
      <c r="U117"/>
      <c r="AW117" s="7"/>
      <c r="AX117" s="7"/>
      <c r="AY117" s="7"/>
    </row>
    <row r="118" spans="1:51" ht="232.5" customHeight="1" x14ac:dyDescent="0.35">
      <c r="A118" s="38"/>
      <c r="B118" s="38"/>
      <c r="C118" s="40"/>
      <c r="D118" s="40"/>
      <c r="E118" s="40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70"/>
      <c r="Q118" s="68"/>
      <c r="R118" s="38"/>
      <c r="S118"/>
      <c r="T118"/>
      <c r="U118"/>
      <c r="AW118" s="7"/>
      <c r="AX118" s="7"/>
      <c r="AY118" s="7"/>
    </row>
    <row r="119" spans="1:51" ht="73.5" customHeight="1" x14ac:dyDescent="0.35">
      <c r="A119" s="38"/>
      <c r="B119" s="38"/>
      <c r="C119" s="40"/>
      <c r="D119" s="40"/>
      <c r="E119" s="40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70"/>
      <c r="Q119" s="68"/>
      <c r="R119" s="38"/>
      <c r="S119"/>
      <c r="T119"/>
      <c r="U119"/>
      <c r="AW119" s="7"/>
      <c r="AX119" s="7"/>
      <c r="AY119" s="7"/>
    </row>
    <row r="120" spans="1:51" ht="12" customHeight="1" x14ac:dyDescent="0.35">
      <c r="A120" s="38"/>
      <c r="B120" s="38"/>
      <c r="C120" s="40"/>
      <c r="D120" s="40"/>
      <c r="E120" s="40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70"/>
      <c r="Q120" s="68"/>
      <c r="R120" s="38"/>
      <c r="S120"/>
      <c r="T120"/>
      <c r="U120"/>
      <c r="AW120" s="7"/>
      <c r="AX120" s="7"/>
      <c r="AY120" s="7"/>
    </row>
    <row r="121" spans="1:51" x14ac:dyDescent="0.35">
      <c r="A121" s="38"/>
      <c r="B121" s="38"/>
      <c r="C121" s="40"/>
      <c r="D121" s="40"/>
      <c r="E121" s="40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70"/>
      <c r="Q121" s="68"/>
      <c r="R121" s="38"/>
      <c r="S121"/>
      <c r="T121"/>
      <c r="U121"/>
      <c r="AW121" s="7"/>
      <c r="AX121" s="7"/>
      <c r="AY121" s="7"/>
    </row>
    <row r="122" spans="1:51" x14ac:dyDescent="0.35">
      <c r="A122" s="38"/>
      <c r="B122" s="38"/>
      <c r="C122" s="40"/>
      <c r="D122" s="40"/>
      <c r="E122" s="40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70"/>
      <c r="Q122" s="68"/>
      <c r="R122" s="38"/>
      <c r="S122"/>
      <c r="T122"/>
      <c r="U122"/>
      <c r="AW122" s="7"/>
      <c r="AX122" s="7"/>
      <c r="AY122" s="7"/>
    </row>
    <row r="123" spans="1:51" x14ac:dyDescent="0.35">
      <c r="A123" s="38"/>
      <c r="B123" s="38"/>
      <c r="C123" s="40"/>
      <c r="D123" s="40"/>
      <c r="E123" s="40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70"/>
      <c r="Q123" s="68"/>
      <c r="R123" s="38"/>
      <c r="S123"/>
      <c r="T123"/>
      <c r="U123"/>
      <c r="AW123" s="7"/>
      <c r="AX123" s="7"/>
      <c r="AY123" s="7"/>
    </row>
    <row r="124" spans="1:51" x14ac:dyDescent="0.35">
      <c r="A124" s="38"/>
      <c r="B124" s="38"/>
      <c r="C124" s="40"/>
      <c r="D124" s="40"/>
      <c r="E124" s="40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70"/>
      <c r="Q124" s="68"/>
      <c r="R124" s="38"/>
      <c r="S124"/>
      <c r="T124"/>
      <c r="U124"/>
      <c r="AW124" s="7"/>
      <c r="AX124" s="7"/>
      <c r="AY124" s="7"/>
    </row>
    <row r="125" spans="1:51" x14ac:dyDescent="0.35">
      <c r="A125" s="38"/>
      <c r="B125" s="38"/>
      <c r="C125" s="40"/>
      <c r="D125" s="40"/>
      <c r="E125" s="40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70"/>
      <c r="Q125" s="68"/>
      <c r="R125" s="38"/>
      <c r="S125"/>
      <c r="T125"/>
      <c r="U125"/>
      <c r="AW125" s="7"/>
      <c r="AX125" s="7"/>
      <c r="AY125" s="7"/>
    </row>
    <row r="126" spans="1:51" x14ac:dyDescent="0.35">
      <c r="A126" s="38"/>
      <c r="B126" s="38"/>
      <c r="C126" s="40"/>
      <c r="D126" s="40"/>
      <c r="E126" s="40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70"/>
      <c r="Q126" s="68"/>
      <c r="R126" s="38"/>
      <c r="S126"/>
      <c r="T126"/>
      <c r="U126"/>
      <c r="AW126" s="7"/>
      <c r="AX126" s="7"/>
      <c r="AY126" s="7"/>
    </row>
    <row r="127" spans="1:51" x14ac:dyDescent="0.35">
      <c r="A127" s="38"/>
      <c r="B127" s="38"/>
      <c r="C127" s="40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1"/>
      <c r="S127"/>
      <c r="T127"/>
      <c r="U127"/>
    </row>
    <row r="128" spans="1:51" x14ac:dyDescent="0.35">
      <c r="A128" s="38"/>
      <c r="B128" s="38"/>
      <c r="C128" s="40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1"/>
    </row>
    <row r="129" spans="1:18" x14ac:dyDescent="0.35">
      <c r="A129" s="38"/>
      <c r="B129" s="38"/>
      <c r="C129" s="40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1"/>
    </row>
    <row r="130" spans="1:18" x14ac:dyDescent="0.35">
      <c r="A130" s="38"/>
      <c r="B130" s="38"/>
      <c r="C130" s="40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1"/>
    </row>
    <row r="131" spans="1:18" x14ac:dyDescent="0.35">
      <c r="A131" s="38"/>
      <c r="B131" s="38"/>
      <c r="C131" s="40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1"/>
    </row>
    <row r="132" spans="1:18" x14ac:dyDescent="0.35">
      <c r="A132" s="38"/>
      <c r="B132" s="38"/>
      <c r="C132" s="40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1"/>
    </row>
    <row r="133" spans="1:18" x14ac:dyDescent="0.35">
      <c r="A133" s="38"/>
      <c r="B133" s="38"/>
      <c r="C133" s="40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1"/>
    </row>
    <row r="134" spans="1:18" x14ac:dyDescent="0.35">
      <c r="A134" s="38"/>
      <c r="B134" s="38"/>
      <c r="C134" s="40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1"/>
    </row>
    <row r="135" spans="1:18" x14ac:dyDescent="0.35">
      <c r="C135" s="40"/>
      <c r="D135" s="38"/>
      <c r="E135" s="38"/>
      <c r="F135" s="38"/>
      <c r="G135" s="38"/>
      <c r="H135" s="38"/>
      <c r="I135" s="38"/>
      <c r="N135" s="38"/>
      <c r="O135" s="38"/>
      <c r="P135" s="38"/>
      <c r="Q135" s="38"/>
      <c r="R135" s="1"/>
    </row>
    <row r="136" spans="1:18" x14ac:dyDescent="0.35">
      <c r="C136" s="40"/>
      <c r="D136" s="38"/>
      <c r="E136" s="38"/>
      <c r="F136" s="38"/>
      <c r="G136" s="38"/>
      <c r="H136" s="38"/>
      <c r="I136" s="38"/>
      <c r="N136" s="38"/>
      <c r="O136" s="38"/>
      <c r="P136" s="38"/>
      <c r="Q136" s="38"/>
      <c r="R136" s="1"/>
    </row>
    <row r="137" spans="1:18" x14ac:dyDescent="0.35">
      <c r="C137" s="40"/>
      <c r="D137" s="38"/>
      <c r="E137" s="38"/>
      <c r="F137" s="38"/>
      <c r="G137" s="38"/>
      <c r="H137" s="38"/>
      <c r="I137" s="38"/>
      <c r="N137" s="38"/>
      <c r="O137" s="38"/>
      <c r="P137" s="38"/>
      <c r="Q137" s="38"/>
      <c r="R137" s="1"/>
    </row>
    <row r="138" spans="1:18" x14ac:dyDescent="0.35">
      <c r="C138" s="40"/>
      <c r="D138" s="38"/>
      <c r="E138" s="38"/>
      <c r="F138" s="38"/>
      <c r="G138" s="38"/>
      <c r="H138" s="38"/>
      <c r="I138" s="38"/>
      <c r="N138" s="38"/>
      <c r="O138" s="38"/>
      <c r="P138" s="38"/>
      <c r="Q138" s="38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51" right="0.75" top="0.85" bottom="0.53" header="0.23622047244094499" footer="0.23622047244094499"/>
  <pageSetup scale="39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25">
      <c r="G8" s="73"/>
    </row>
    <row r="9" spans="7:7" x14ac:dyDescent="0.25">
      <c r="G9" s="73"/>
    </row>
    <row r="10" spans="7:7" x14ac:dyDescent="0.25">
      <c r="G10" s="73"/>
    </row>
    <row r="11" spans="7:7" x14ac:dyDescent="0.25">
      <c r="G11" s="73"/>
    </row>
    <row r="12" spans="7:7" x14ac:dyDescent="0.25">
      <c r="G12" s="73"/>
    </row>
    <row r="13" spans="7:7" x14ac:dyDescent="0.25">
      <c r="G13" s="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NOVIEMBRE</vt:lpstr>
      <vt:lpstr>Hoja1</vt:lpstr>
      <vt:lpstr>Hoja2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2022-11-09T19:40:09Z</cp:lastPrinted>
  <dcterms:created xsi:type="dcterms:W3CDTF">2020-11-04T14:03:08Z</dcterms:created>
  <dcterms:modified xsi:type="dcterms:W3CDTF">2022-12-02T17:01:09Z</dcterms:modified>
</cp:coreProperties>
</file>