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OCTUBRE" sheetId="3" r:id="rId1"/>
    <sheet name="Hoja1" sheetId="4" r:id="rId2"/>
    <sheet name="Hoja2" sheetId="5" r:id="rId3"/>
  </sheets>
  <definedNames>
    <definedName name="_xlnm.Print_Area" localSheetId="0">OCTUBRE!$A$1:$S$118</definedName>
    <definedName name="_xlnm.Print_Titles" localSheetId="0">OCTUBRE!$3:$4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3" l="1"/>
  <c r="F62" i="3"/>
  <c r="F63" i="3"/>
  <c r="F64" i="3"/>
  <c r="F65" i="3"/>
  <c r="F66" i="3"/>
  <c r="F67" i="3"/>
  <c r="F68" i="3"/>
  <c r="F60" i="3"/>
  <c r="F41" i="3"/>
  <c r="F42" i="3"/>
  <c r="F43" i="3"/>
  <c r="F44" i="3"/>
  <c r="F45" i="3"/>
  <c r="F40" i="3"/>
  <c r="F34" i="3"/>
  <c r="F35" i="3"/>
  <c r="F36" i="3"/>
  <c r="F29" i="3"/>
  <c r="F30" i="3"/>
  <c r="F31" i="3"/>
  <c r="F32" i="3"/>
  <c r="F33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E58" i="3"/>
  <c r="E38" i="3"/>
  <c r="E26" i="3"/>
  <c r="E14" i="3"/>
  <c r="E6" i="3"/>
  <c r="E88" i="3" s="1"/>
  <c r="E105" i="3" s="1"/>
  <c r="S8" i="3"/>
  <c r="K26" i="3" l="1"/>
  <c r="F58" i="3" l="1"/>
  <c r="S61" i="3"/>
  <c r="S62" i="3"/>
  <c r="S63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60" i="3"/>
  <c r="S41" i="3"/>
  <c r="S42" i="3"/>
  <c r="S43" i="3"/>
  <c r="S44" i="3"/>
  <c r="S45" i="3"/>
  <c r="S40" i="3"/>
  <c r="S31" i="3"/>
  <c r="S32" i="3"/>
  <c r="S33" i="3"/>
  <c r="S34" i="3"/>
  <c r="S35" i="3"/>
  <c r="S36" i="3"/>
  <c r="S29" i="3"/>
  <c r="S27" i="3"/>
  <c r="S17" i="3"/>
  <c r="S18" i="3"/>
  <c r="S19" i="3"/>
  <c r="S20" i="3"/>
  <c r="S21" i="3"/>
  <c r="S22" i="3"/>
  <c r="S16" i="3"/>
  <c r="S10" i="3"/>
  <c r="R58" i="3"/>
  <c r="R38" i="3"/>
  <c r="R26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S28" i="3"/>
  <c r="Q26" i="3" l="1"/>
  <c r="S89" i="3"/>
  <c r="S87" i="3"/>
  <c r="S59" i="3"/>
  <c r="S37" i="3"/>
  <c r="S25" i="3"/>
  <c r="S15" i="3"/>
  <c r="S13" i="3"/>
  <c r="Q58" i="3"/>
  <c r="Q38" i="3"/>
  <c r="Q14" i="3"/>
  <c r="Q6" i="3"/>
  <c r="Q88" i="3" l="1"/>
  <c r="Q105" i="3" s="1"/>
  <c r="P58" i="3"/>
  <c r="P38" i="3"/>
  <c r="P26" i="3"/>
  <c r="P14" i="3"/>
  <c r="P6" i="3"/>
  <c r="P88" i="3" l="1"/>
  <c r="P105" i="3" s="1"/>
  <c r="F14" i="3"/>
  <c r="F38" i="3" l="1"/>
  <c r="F26" i="3"/>
  <c r="F6" i="3"/>
  <c r="D58" i="3"/>
  <c r="D38" i="3"/>
  <c r="D26" i="3"/>
  <c r="D14" i="3"/>
  <c r="D6" i="3"/>
  <c r="F88" i="3" l="1"/>
  <c r="F105" i="3" s="1"/>
  <c r="D88" i="3"/>
  <c r="D105" i="3" s="1"/>
  <c r="O58" i="3"/>
  <c r="O14" i="3"/>
  <c r="S64" i="3" l="1"/>
  <c r="S9" i="3"/>
  <c r="S12" i="3"/>
  <c r="S11" i="3"/>
  <c r="N58" i="3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G14" i="3"/>
  <c r="O6" i="3"/>
  <c r="N6" i="3"/>
  <c r="L6" i="3"/>
  <c r="K6" i="3"/>
  <c r="J6" i="3"/>
  <c r="I6" i="3"/>
  <c r="H6" i="3"/>
  <c r="G6" i="3"/>
  <c r="S26" i="3" l="1"/>
  <c r="S30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H88" i="3"/>
  <c r="H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<sst xmlns="http://schemas.openxmlformats.org/spreadsheetml/2006/main" count="168" uniqueCount="168">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</sst>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31/10/202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Octubre de RD$ 24,299,238.42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zoomScale="80" zoomScaleNormal="85" zoomScaleSheetLayoutView="80" workbookViewId="0">
      <selection sqref="A1:S118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18.28515625" style="6" customWidth="1"/>
    <col min="5" max="5" width="19.140625" style="6" hidden="1" customWidth="1"/>
    <col min="6" max="6" width="19.85546875" style="6" customWidth="1"/>
    <col min="7" max="7" width="18.140625" style="6" customWidth="1"/>
    <col min="8" max="8" width="18.5703125" style="6" customWidth="1"/>
    <col min="9" max="9" width="17.5703125" style="6" customWidth="1"/>
    <col min="10" max="10" width="18.7109375" style="6" customWidth="1"/>
    <col min="11" max="11" width="19.85546875" style="6" customWidth="1"/>
    <col min="12" max="12" width="17.42578125" style="6" customWidth="1"/>
    <col min="13" max="13" width="16.28515625" style="6" customWidth="1"/>
    <col min="14" max="14" width="17.7109375" style="6" customWidth="1"/>
    <col min="15" max="15" width="16" style="6" customWidth="1"/>
    <col min="16" max="16" width="15.5703125" style="6" customWidth="1"/>
    <col min="17" max="17" width="15.140625" style="14" customWidth="1"/>
    <col min="18" max="18" width="20.85546875" style="7" customWidth="1"/>
    <col min="19" max="19" width="18.8554687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3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3" ht="34.5" customHeight="1" x14ac:dyDescent="0.35">
      <c r="A3" s="82" t="s">
        <v>0</v>
      </c>
      <c r="B3" s="82"/>
      <c r="C3" s="82"/>
      <c r="D3" s="83" t="s">
        <v>164</v>
      </c>
      <c r="E3" s="83" t="s">
        <v>167</v>
      </c>
      <c r="F3" s="83" t="s">
        <v>165</v>
      </c>
      <c r="G3" s="82" t="s">
        <v>163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AW3" s="7"/>
    </row>
    <row r="4" spans="1:53" s="7" customFormat="1" ht="46.5" customHeight="1" x14ac:dyDescent="0.35">
      <c r="A4" s="82"/>
      <c r="B4" s="82"/>
      <c r="C4" s="82"/>
      <c r="D4" s="84"/>
      <c r="E4" s="84"/>
      <c r="F4" s="84"/>
      <c r="G4" s="72" t="s">
        <v>2</v>
      </c>
      <c r="H4" s="72" t="s">
        <v>3</v>
      </c>
      <c r="I4" s="72" t="s">
        <v>4</v>
      </c>
      <c r="J4" s="72" t="s">
        <v>5</v>
      </c>
      <c r="K4" s="72" t="s">
        <v>6</v>
      </c>
      <c r="L4" s="72" t="s">
        <v>7</v>
      </c>
      <c r="M4" s="72" t="s">
        <v>8</v>
      </c>
      <c r="N4" s="72" t="s">
        <v>9</v>
      </c>
      <c r="O4" s="72" t="s">
        <v>10</v>
      </c>
      <c r="P4" s="72" t="s">
        <v>11</v>
      </c>
      <c r="Q4" s="72" t="s">
        <v>12</v>
      </c>
      <c r="R4" s="72" t="s">
        <v>13</v>
      </c>
      <c r="S4" s="72" t="s">
        <v>1</v>
      </c>
      <c r="T4"/>
      <c r="U4"/>
      <c r="V4"/>
      <c r="AH4" s="10"/>
      <c r="AI4" s="10"/>
    </row>
    <row r="5" spans="1:53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204100000</v>
      </c>
      <c r="F6" s="19">
        <f>+F8+F9+F10+F11+F12</f>
        <v>3578125403</v>
      </c>
      <c r="G6" s="19">
        <f>+G8+G9+G10+G11+G12</f>
        <v>192365401.49999997</v>
      </c>
      <c r="H6" s="18">
        <f t="shared" ref="H6:O6" si="0">H8+H9+H10+H11+H12</f>
        <v>203060621.83000001</v>
      </c>
      <c r="I6" s="18">
        <f t="shared" si="0"/>
        <v>206184423.53</v>
      </c>
      <c r="J6" s="18">
        <f t="shared" si="0"/>
        <v>239277953.49000001</v>
      </c>
      <c r="K6" s="18">
        <f t="shared" si="0"/>
        <v>203726000.40000001</v>
      </c>
      <c r="L6" s="18">
        <f t="shared" si="0"/>
        <v>210509768.71000001</v>
      </c>
      <c r="M6" s="18">
        <f t="shared" si="0"/>
        <v>203359301.13999999</v>
      </c>
      <c r="N6" s="18">
        <f t="shared" si="0"/>
        <v>223197096.03999999</v>
      </c>
      <c r="O6" s="18">
        <f t="shared" si="0"/>
        <v>203970408.37</v>
      </c>
      <c r="P6" s="18">
        <f t="shared" ref="P6:Q6" si="1">P8+P9+P10+P11+P12</f>
        <v>348510096.14999998</v>
      </c>
      <c r="Q6" s="18">
        <f t="shared" si="1"/>
        <v>0</v>
      </c>
      <c r="R6" s="18">
        <f t="shared" ref="R6" si="2">R8+R9+R10+R11+R12</f>
        <v>0</v>
      </c>
      <c r="S6" s="19">
        <f>SUM(G6:R6)</f>
        <v>2234161071.1599998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35">
      <c r="A7" s="60"/>
      <c r="B7" s="56"/>
      <c r="C7" s="46"/>
      <c r="D7" s="19"/>
      <c r="E7" s="19"/>
      <c r="F7" s="19"/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22000000</v>
      </c>
      <c r="F8" s="48">
        <f>+D8+E8</f>
        <v>2410986687</v>
      </c>
      <c r="G8" s="20">
        <v>150098416.22</v>
      </c>
      <c r="H8" s="20">
        <v>152014303.34</v>
      </c>
      <c r="I8" s="20">
        <v>152528918.84999999</v>
      </c>
      <c r="J8" s="20">
        <v>148170199.66</v>
      </c>
      <c r="K8" s="20">
        <v>150367409.77000001</v>
      </c>
      <c r="L8" s="20">
        <v>157895231.81</v>
      </c>
      <c r="M8" s="20">
        <v>155000720.28999999</v>
      </c>
      <c r="N8" s="20">
        <v>158676687.66999999</v>
      </c>
      <c r="O8" s="20">
        <v>152207896.84</v>
      </c>
      <c r="P8" s="20">
        <v>149672130.81999999</v>
      </c>
      <c r="Q8" s="20">
        <v>0</v>
      </c>
      <c r="R8" s="20">
        <v>0</v>
      </c>
      <c r="S8" s="21">
        <f>SUM(G8:R8)</f>
        <v>1526631915.2699997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99000000</v>
      </c>
      <c r="F9" s="48">
        <f t="shared" ref="F9:F12" si="3">+D9+E9</f>
        <v>584969937</v>
      </c>
      <c r="G9" s="20">
        <v>20834606.879999999</v>
      </c>
      <c r="H9" s="20">
        <v>29786720.940000001</v>
      </c>
      <c r="I9" s="20">
        <v>32336355.370000001</v>
      </c>
      <c r="J9" s="20">
        <v>33085460.620000001</v>
      </c>
      <c r="K9" s="20">
        <v>30618410.440000001</v>
      </c>
      <c r="L9" s="20">
        <v>31182883.050000001</v>
      </c>
      <c r="M9" s="20">
        <v>27216228.77</v>
      </c>
      <c r="N9" s="20">
        <v>40781882.890000001</v>
      </c>
      <c r="O9" s="20">
        <v>29447592.25</v>
      </c>
      <c r="P9" s="20">
        <v>176532305.69999999</v>
      </c>
      <c r="Q9" s="20">
        <v>0</v>
      </c>
      <c r="R9" s="20">
        <v>0</v>
      </c>
      <c r="S9" s="21">
        <f t="shared" ref="S9:S12" si="4">SUM(G9:R9)</f>
        <v>451822446.91000003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48">
        <f t="shared" si="3"/>
        <v>1000000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1">
        <f t="shared" si="4"/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35500000</v>
      </c>
      <c r="F11" s="48">
        <f t="shared" si="3"/>
        <v>323568779</v>
      </c>
      <c r="G11" s="20">
        <v>619666.67000000004</v>
      </c>
      <c r="H11" s="20">
        <v>583000</v>
      </c>
      <c r="I11" s="20">
        <v>684458.33</v>
      </c>
      <c r="J11" s="20">
        <v>37391017.32</v>
      </c>
      <c r="K11" s="20">
        <v>2073000</v>
      </c>
      <c r="L11" s="20">
        <v>726000</v>
      </c>
      <c r="M11" s="20">
        <v>596000</v>
      </c>
      <c r="N11" s="20">
        <v>2389500</v>
      </c>
      <c r="O11" s="20">
        <v>606000</v>
      </c>
      <c r="P11" s="20">
        <v>604000</v>
      </c>
      <c r="Q11" s="20">
        <v>0</v>
      </c>
      <c r="R11" s="20">
        <v>0</v>
      </c>
      <c r="S11" s="21">
        <f t="shared" si="4"/>
        <v>46272642.32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47600000</v>
      </c>
      <c r="F12" s="48">
        <f t="shared" si="3"/>
        <v>257600000</v>
      </c>
      <c r="G12" s="20">
        <v>20812711.73</v>
      </c>
      <c r="H12" s="20">
        <v>20676597.550000001</v>
      </c>
      <c r="I12" s="20">
        <v>20634690.98</v>
      </c>
      <c r="J12" s="20">
        <v>20631275.890000001</v>
      </c>
      <c r="K12" s="20">
        <v>20667180.190000001</v>
      </c>
      <c r="L12" s="20">
        <v>20705653.850000001</v>
      </c>
      <c r="M12" s="20">
        <v>20546352.079999998</v>
      </c>
      <c r="N12" s="20">
        <v>21349025.48</v>
      </c>
      <c r="O12" s="20">
        <v>21708919.280000001</v>
      </c>
      <c r="P12" s="20">
        <v>21701659.629999999</v>
      </c>
      <c r="Q12" s="20">
        <v>0</v>
      </c>
      <c r="R12" s="20">
        <v>0</v>
      </c>
      <c r="S12" s="21">
        <f t="shared" si="4"/>
        <v>209434066.65999997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35">
      <c r="A13" s="60"/>
      <c r="B13" s="56"/>
      <c r="C13" s="47"/>
      <c r="D13" s="48"/>
      <c r="E13" s="48"/>
      <c r="F13" s="48"/>
      <c r="G13" s="4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189300000</v>
      </c>
      <c r="F14" s="23">
        <f>+F16+F17+F18+F19+F20+F21+F22+F23+F24</f>
        <v>766797821</v>
      </c>
      <c r="G14" s="23">
        <f>+G16+G17+G18+G19+G20+G21+G22+G23+G24</f>
        <v>22975584.379999999</v>
      </c>
      <c r="H14" s="22">
        <f t="shared" ref="H14:O14" si="5">H16+H17+H18+H19+H20+H21+H22+H23+H24</f>
        <v>37558428.939999998</v>
      </c>
      <c r="I14" s="22">
        <f t="shared" si="5"/>
        <v>30474833.399999999</v>
      </c>
      <c r="J14" s="22">
        <f>J16+J17+J18+J19+J20+J21+J22+J23+J24</f>
        <v>31283331.84</v>
      </c>
      <c r="K14" s="22">
        <f t="shared" si="5"/>
        <v>34151024.220000006</v>
      </c>
      <c r="L14" s="22">
        <f t="shared" si="5"/>
        <v>41746314.619999997</v>
      </c>
      <c r="M14" s="22">
        <f t="shared" si="5"/>
        <v>32410779.459999997</v>
      </c>
      <c r="N14" s="22">
        <f t="shared" si="5"/>
        <v>50411541.349999994</v>
      </c>
      <c r="O14" s="22">
        <f t="shared" si="5"/>
        <v>44682384.640000001</v>
      </c>
      <c r="P14" s="22">
        <f t="shared" ref="P14:Q14" si="6">P16+P17+P18+P19+P20+P21+P22+P23+P24</f>
        <v>46904874.959999993</v>
      </c>
      <c r="Q14" s="22">
        <f t="shared" si="6"/>
        <v>0</v>
      </c>
      <c r="R14" s="22">
        <f t="shared" ref="R14" si="7">R16+R17+R18+R19+R20+R21+R22+R23+R24</f>
        <v>0</v>
      </c>
      <c r="S14" s="19">
        <f>SUM(G14:R14)</f>
        <v>372599097.81</v>
      </c>
      <c r="T14" s="71"/>
      <c r="U14"/>
      <c r="V14"/>
      <c r="W14" s="3"/>
      <c r="X14" s="11"/>
      <c r="Z14" s="77"/>
      <c r="AA14" s="78"/>
      <c r="AB14" s="78"/>
      <c r="AC14" s="78"/>
      <c r="AW14" s="7"/>
      <c r="AX14" s="7"/>
      <c r="AY14" s="7"/>
      <c r="AZ14" s="7"/>
      <c r="BA14" s="7"/>
    </row>
    <row r="15" spans="1:53" ht="18" hidden="1" customHeight="1" x14ac:dyDescent="0.35">
      <c r="A15" s="60"/>
      <c r="B15" s="56"/>
      <c r="C15" s="46"/>
      <c r="D15" s="23"/>
      <c r="E15" s="23"/>
      <c r="F15" s="23"/>
      <c r="G15" s="2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800000</v>
      </c>
      <c r="F16" s="48">
        <f>+D16+E16</f>
        <v>181865062</v>
      </c>
      <c r="G16" s="20">
        <v>3754900.38</v>
      </c>
      <c r="H16" s="20">
        <v>10661883.02</v>
      </c>
      <c r="I16" s="20">
        <v>9798528.2899999991</v>
      </c>
      <c r="J16" s="20">
        <v>6643507.1100000003</v>
      </c>
      <c r="K16" s="20">
        <v>5921508.8600000003</v>
      </c>
      <c r="L16" s="20">
        <v>6321470.6900000004</v>
      </c>
      <c r="M16" s="20">
        <v>6278633.3099999996</v>
      </c>
      <c r="N16" s="20">
        <v>6047947.0300000003</v>
      </c>
      <c r="O16" s="20">
        <v>6522942.1299999999</v>
      </c>
      <c r="P16" s="20">
        <v>6609825.2599999998</v>
      </c>
      <c r="Q16" s="20">
        <v>0</v>
      </c>
      <c r="R16" s="20">
        <v>0</v>
      </c>
      <c r="S16" s="21">
        <f>SUM(G16:R16)</f>
        <v>68561146.079999998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5000000</v>
      </c>
      <c r="F17" s="48">
        <f t="shared" ref="F17:F24" si="8">+D17+E17</f>
        <v>20200000</v>
      </c>
      <c r="G17" s="20">
        <v>191231.44</v>
      </c>
      <c r="H17" s="20">
        <v>300000</v>
      </c>
      <c r="I17" s="20">
        <v>220080</v>
      </c>
      <c r="J17" s="20">
        <v>617538</v>
      </c>
      <c r="K17" s="20">
        <v>430636.43</v>
      </c>
      <c r="L17" s="20">
        <v>382141.4</v>
      </c>
      <c r="M17" s="20">
        <v>221994.58</v>
      </c>
      <c r="N17" s="20">
        <v>645203.09</v>
      </c>
      <c r="O17" s="20">
        <v>168506.2</v>
      </c>
      <c r="P17" s="20">
        <v>1486788.18</v>
      </c>
      <c r="Q17" s="20">
        <v>0</v>
      </c>
      <c r="R17" s="20">
        <v>0</v>
      </c>
      <c r="S17" s="21">
        <f t="shared" ref="S17:S23" si="9">SUM(G17:R17)</f>
        <v>4664119.32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46000000</v>
      </c>
      <c r="F18" s="48">
        <f t="shared" si="8"/>
        <v>69750000</v>
      </c>
      <c r="G18" s="20">
        <v>1896257.82</v>
      </c>
      <c r="H18" s="20">
        <v>3137178.75</v>
      </c>
      <c r="I18" s="20">
        <v>2833252.2</v>
      </c>
      <c r="J18" s="20">
        <v>4182010.05</v>
      </c>
      <c r="K18" s="20">
        <v>3608085.91</v>
      </c>
      <c r="L18" s="20">
        <v>9252255.8800000008</v>
      </c>
      <c r="M18" s="20">
        <v>3543204.89</v>
      </c>
      <c r="N18" s="20">
        <v>5350658.49</v>
      </c>
      <c r="O18" s="20">
        <v>6151269.1699999999</v>
      </c>
      <c r="P18" s="20">
        <v>5505636.8499999996</v>
      </c>
      <c r="Q18" s="20">
        <v>0</v>
      </c>
      <c r="R18" s="20">
        <v>0</v>
      </c>
      <c r="S18" s="21">
        <f t="shared" si="9"/>
        <v>45459810.010000005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22200000</v>
      </c>
      <c r="F19" s="48">
        <f t="shared" si="8"/>
        <v>30898804</v>
      </c>
      <c r="G19" s="20">
        <v>217698</v>
      </c>
      <c r="H19" s="20">
        <v>667084.29</v>
      </c>
      <c r="I19" s="20">
        <v>519486.64</v>
      </c>
      <c r="J19" s="20">
        <v>536983.46</v>
      </c>
      <c r="K19" s="20">
        <v>3126787.97</v>
      </c>
      <c r="L19" s="20">
        <v>2041361.52</v>
      </c>
      <c r="M19" s="20">
        <v>1595383.87</v>
      </c>
      <c r="N19" s="20">
        <v>3429953.65</v>
      </c>
      <c r="O19" s="20">
        <v>1450553.49</v>
      </c>
      <c r="P19" s="20">
        <v>1517717.52</v>
      </c>
      <c r="Q19" s="20">
        <v>0</v>
      </c>
      <c r="R19" s="20">
        <v>0</v>
      </c>
      <c r="S19" s="21">
        <f t="shared" si="9"/>
        <v>15103010.41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14800000</v>
      </c>
      <c r="F20" s="48">
        <f t="shared" si="8"/>
        <v>51404485</v>
      </c>
      <c r="G20" s="20">
        <v>673784.7</v>
      </c>
      <c r="H20" s="20">
        <v>1509348.39</v>
      </c>
      <c r="I20" s="20">
        <v>2366069.34</v>
      </c>
      <c r="J20" s="20">
        <v>2515097.7200000002</v>
      </c>
      <c r="K20" s="20">
        <v>1899634.52</v>
      </c>
      <c r="L20" s="20">
        <v>2717237.29</v>
      </c>
      <c r="M20" s="20">
        <v>2477859.8399999999</v>
      </c>
      <c r="N20" s="20">
        <v>2420574.3199999998</v>
      </c>
      <c r="O20" s="20">
        <v>2472623.9900000002</v>
      </c>
      <c r="P20" s="20">
        <v>4113753.4</v>
      </c>
      <c r="Q20" s="20">
        <v>0</v>
      </c>
      <c r="R20" s="20">
        <v>0</v>
      </c>
      <c r="S20" s="21">
        <f t="shared" si="9"/>
        <v>23165983.509999998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20100000</v>
      </c>
      <c r="F21" s="48">
        <f t="shared" si="8"/>
        <v>79034273</v>
      </c>
      <c r="G21" s="20">
        <v>5737118.5099999998</v>
      </c>
      <c r="H21" s="20">
        <v>6257143.8700000001</v>
      </c>
      <c r="I21" s="20">
        <v>5757820.1799999997</v>
      </c>
      <c r="J21" s="20">
        <v>5953827.6699999999</v>
      </c>
      <c r="K21" s="20">
        <v>6118147.6299999999</v>
      </c>
      <c r="L21" s="20">
        <v>6311318.2800000003</v>
      </c>
      <c r="M21" s="20">
        <v>8201527</v>
      </c>
      <c r="N21" s="20">
        <v>5352521.54</v>
      </c>
      <c r="O21" s="20">
        <v>6364921.7999999998</v>
      </c>
      <c r="P21" s="20">
        <v>8016855.2000000002</v>
      </c>
      <c r="Q21" s="20">
        <v>0</v>
      </c>
      <c r="R21" s="20">
        <v>0</v>
      </c>
      <c r="S21" s="21">
        <f t="shared" si="9"/>
        <v>64071201.679999992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7000000</v>
      </c>
      <c r="F22" s="48">
        <f t="shared" si="8"/>
        <v>117963288</v>
      </c>
      <c r="G22" s="20">
        <v>581755.67000000004</v>
      </c>
      <c r="H22" s="20">
        <v>8144951.8600000003</v>
      </c>
      <c r="I22" s="20">
        <v>1024129.29</v>
      </c>
      <c r="J22" s="20">
        <v>2354491.65</v>
      </c>
      <c r="K22" s="20">
        <v>2100047.6</v>
      </c>
      <c r="L22" s="20">
        <v>3604875.47</v>
      </c>
      <c r="M22" s="20">
        <v>2311334.77</v>
      </c>
      <c r="N22" s="20">
        <v>4722280.2300000004</v>
      </c>
      <c r="O22" s="20">
        <v>2712678.41</v>
      </c>
      <c r="P22" s="20">
        <v>1640192.96</v>
      </c>
      <c r="Q22" s="20">
        <v>0</v>
      </c>
      <c r="R22" s="20">
        <v>0</v>
      </c>
      <c r="S22" s="21">
        <f t="shared" si="9"/>
        <v>29196737.91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51400000</v>
      </c>
      <c r="F23" s="48">
        <f t="shared" si="8"/>
        <v>152931909</v>
      </c>
      <c r="G23" s="20">
        <v>6643775.0599999996</v>
      </c>
      <c r="H23" s="20">
        <v>6579587.1200000001</v>
      </c>
      <c r="I23" s="20">
        <v>2929717.37</v>
      </c>
      <c r="J23" s="20">
        <v>3183060.97</v>
      </c>
      <c r="K23" s="20">
        <v>6967713.7800000003</v>
      </c>
      <c r="L23" s="20">
        <v>8761720.4399999995</v>
      </c>
      <c r="M23" s="20">
        <v>4346156.91</v>
      </c>
      <c r="N23" s="20">
        <v>16949281.989999998</v>
      </c>
      <c r="O23" s="20">
        <v>15878663.949999999</v>
      </c>
      <c r="P23" s="20">
        <v>13423194</v>
      </c>
      <c r="Q23" s="20">
        <v>0</v>
      </c>
      <c r="R23" s="20">
        <v>0</v>
      </c>
      <c r="S23" s="21">
        <f t="shared" si="9"/>
        <v>85662871.590000004</v>
      </c>
      <c r="T23" s="71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22000000</v>
      </c>
      <c r="F24" s="48">
        <f t="shared" si="8"/>
        <v>62750000</v>
      </c>
      <c r="G24" s="20">
        <v>3279062.8</v>
      </c>
      <c r="H24" s="20">
        <v>301251.64</v>
      </c>
      <c r="I24" s="20">
        <v>5025750.09</v>
      </c>
      <c r="J24" s="20">
        <v>5296815.21</v>
      </c>
      <c r="K24" s="20">
        <v>3978461.52</v>
      </c>
      <c r="L24" s="20">
        <v>2353933.65</v>
      </c>
      <c r="M24" s="20">
        <v>3434684.29</v>
      </c>
      <c r="N24" s="20">
        <v>5493121.0099999998</v>
      </c>
      <c r="O24" s="20">
        <v>2960225.5</v>
      </c>
      <c r="P24" s="20">
        <v>4590911.59</v>
      </c>
      <c r="Q24" s="20">
        <v>0</v>
      </c>
      <c r="R24" s="20">
        <v>0</v>
      </c>
      <c r="S24" s="21">
        <f>SUM(G24:R24)</f>
        <v>36714217.299999997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60"/>
      <c r="B25" s="56"/>
      <c r="C25" s="47"/>
      <c r="D25" s="48"/>
      <c r="E25" s="48"/>
      <c r="F25" s="48"/>
      <c r="G25" s="48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16600000</v>
      </c>
      <c r="F26" s="18">
        <f>F28+F29+F30+F31+F32+F33+F34+F35+F36</f>
        <v>163573382</v>
      </c>
      <c r="G26" s="18">
        <f>G28+G29+G30+G31+G32+G33+G34+G35+G36</f>
        <v>7063282.3499999996</v>
      </c>
      <c r="H26" s="18">
        <f>H28+H29+H30+H31+H32+H33+H34+H35+H36</f>
        <v>9617321.7199999988</v>
      </c>
      <c r="I26" s="18">
        <f t="shared" ref="I26:O26" si="10">I28+I29+I30+I31+I32+I33+I34+I35+I36</f>
        <v>9897154.6600000001</v>
      </c>
      <c r="J26" s="18">
        <f t="shared" si="10"/>
        <v>8399079.25</v>
      </c>
      <c r="K26" s="18">
        <f>K28+K29+K30+K31+K32+K33+K34+K35+K36</f>
        <v>8164916.7000000002</v>
      </c>
      <c r="L26" s="18">
        <f t="shared" si="10"/>
        <v>2849825.58</v>
      </c>
      <c r="M26" s="18">
        <f t="shared" si="10"/>
        <v>3175961.8000000003</v>
      </c>
      <c r="N26" s="18">
        <f t="shared" si="10"/>
        <v>16949919.949999999</v>
      </c>
      <c r="O26" s="18">
        <f t="shared" si="10"/>
        <v>5951832.0899999999</v>
      </c>
      <c r="P26" s="18">
        <f t="shared" ref="P26:Q26" si="11">P28+P29+P30+P31+P32+P33+P34+P35+P36</f>
        <v>10466068.359999999</v>
      </c>
      <c r="Q26" s="18">
        <f t="shared" si="11"/>
        <v>0</v>
      </c>
      <c r="R26" s="18">
        <f t="shared" ref="R26" si="12">R28+R29+R30+R31+R32+R33+R34+R35+R36</f>
        <v>0</v>
      </c>
      <c r="S26" s="19">
        <f>SUM(G26:R26)</f>
        <v>82535362.459999993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60"/>
      <c r="B27" s="56"/>
      <c r="C27" s="46"/>
      <c r="D27" s="19"/>
      <c r="E27" s="19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1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1100000</v>
      </c>
      <c r="F28" s="48">
        <f>+D28+E28</f>
        <v>7100000</v>
      </c>
      <c r="G28" s="20">
        <v>103864.57</v>
      </c>
      <c r="H28" s="20">
        <v>272663.88</v>
      </c>
      <c r="I28" s="20">
        <v>1320061.3</v>
      </c>
      <c r="J28" s="20">
        <v>92286.21</v>
      </c>
      <c r="K28" s="20">
        <v>709098.7</v>
      </c>
      <c r="L28" s="20">
        <v>603804.04</v>
      </c>
      <c r="M28" s="20">
        <v>726024.34</v>
      </c>
      <c r="N28" s="20">
        <v>242591.09</v>
      </c>
      <c r="O28" s="20">
        <v>194921.02</v>
      </c>
      <c r="P28" s="20">
        <v>569626.48</v>
      </c>
      <c r="Q28" s="20">
        <v>0</v>
      </c>
      <c r="R28" s="20">
        <v>0</v>
      </c>
      <c r="S28" s="21">
        <f>SUM(G28:Q28)</f>
        <v>4834941.629999999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48">
        <f t="shared" ref="F29:F36" si="13">+D29+E29</f>
        <v>5550000</v>
      </c>
      <c r="G29" s="20">
        <v>0</v>
      </c>
      <c r="H29" s="20">
        <v>94990</v>
      </c>
      <c r="I29" s="20">
        <v>76700</v>
      </c>
      <c r="J29" s="20">
        <v>80568.03</v>
      </c>
      <c r="K29" s="20">
        <v>99659.5</v>
      </c>
      <c r="L29" s="20">
        <v>220363.73</v>
      </c>
      <c r="M29" s="20">
        <v>89418.240000000005</v>
      </c>
      <c r="N29" s="20">
        <v>403255.27</v>
      </c>
      <c r="O29" s="20">
        <v>113584.3</v>
      </c>
      <c r="P29" s="20">
        <v>1784.94</v>
      </c>
      <c r="Q29" s="20">
        <v>0</v>
      </c>
      <c r="R29" s="20">
        <v>0</v>
      </c>
      <c r="S29" s="21">
        <f>SUM(G29:R29)</f>
        <v>1180324.01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2000000</v>
      </c>
      <c r="F30" s="48">
        <f t="shared" si="13"/>
        <v>21234654</v>
      </c>
      <c r="G30" s="20">
        <v>1557019.35</v>
      </c>
      <c r="H30" s="20">
        <v>1372652.17</v>
      </c>
      <c r="I30" s="20">
        <v>624521.4</v>
      </c>
      <c r="J30" s="20">
        <v>119867.4</v>
      </c>
      <c r="K30" s="20">
        <v>1167881.07</v>
      </c>
      <c r="L30" s="20">
        <v>443761.69</v>
      </c>
      <c r="M30" s="20">
        <v>828728.42</v>
      </c>
      <c r="N30" s="20">
        <v>450283.77</v>
      </c>
      <c r="O30" s="20">
        <v>595677.97</v>
      </c>
      <c r="P30" s="20">
        <v>1019406.42</v>
      </c>
      <c r="Q30" s="20">
        <v>0</v>
      </c>
      <c r="R30" s="20">
        <v>0</v>
      </c>
      <c r="S30" s="21">
        <f t="shared" ref="S30:S36" si="14">SUM(G30:R30)</f>
        <v>8179799.6599999992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48">
        <f t="shared" si="13"/>
        <v>5654724</v>
      </c>
      <c r="G31" s="20">
        <v>15650</v>
      </c>
      <c r="H31" s="20">
        <v>165030.45000000001</v>
      </c>
      <c r="I31" s="20">
        <v>550521.23</v>
      </c>
      <c r="J31" s="20">
        <v>13216.44</v>
      </c>
      <c r="K31" s="20">
        <v>84275.41</v>
      </c>
      <c r="L31" s="20">
        <v>183963.29</v>
      </c>
      <c r="M31" s="20">
        <v>75057.119999999995</v>
      </c>
      <c r="N31" s="20">
        <v>138583.4</v>
      </c>
      <c r="O31" s="20">
        <v>334454</v>
      </c>
      <c r="P31" s="20">
        <v>785</v>
      </c>
      <c r="Q31" s="20">
        <v>0</v>
      </c>
      <c r="R31" s="20">
        <v>0</v>
      </c>
      <c r="S31" s="21">
        <f t="shared" si="14"/>
        <v>1561536.3399999999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1000000</v>
      </c>
      <c r="F32" s="48">
        <f t="shared" si="13"/>
        <v>3828241</v>
      </c>
      <c r="G32" s="20">
        <v>3580</v>
      </c>
      <c r="H32" s="20">
        <v>187098.44</v>
      </c>
      <c r="I32" s="20">
        <v>84200</v>
      </c>
      <c r="J32" s="20">
        <v>894550.84</v>
      </c>
      <c r="K32" s="20">
        <v>42327.360000000001</v>
      </c>
      <c r="L32" s="20">
        <v>365371.33</v>
      </c>
      <c r="M32" s="20">
        <v>23445.61</v>
      </c>
      <c r="N32" s="20">
        <v>153914.06</v>
      </c>
      <c r="O32" s="20">
        <v>273689.71999999997</v>
      </c>
      <c r="P32" s="20">
        <v>0</v>
      </c>
      <c r="Q32" s="20">
        <v>0</v>
      </c>
      <c r="R32" s="20">
        <v>0</v>
      </c>
      <c r="S32" s="21">
        <f t="shared" si="14"/>
        <v>2028177.3600000003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48">
        <f t="shared" si="13"/>
        <v>500000</v>
      </c>
      <c r="G33" s="20">
        <v>0</v>
      </c>
      <c r="H33" s="20">
        <v>0</v>
      </c>
      <c r="I33" s="20">
        <v>5234.38</v>
      </c>
      <c r="J33" s="20">
        <v>0</v>
      </c>
      <c r="K33" s="20">
        <v>0</v>
      </c>
      <c r="L33" s="20">
        <v>0</v>
      </c>
      <c r="M33" s="20">
        <v>1735.78</v>
      </c>
      <c r="N33" s="20">
        <v>531</v>
      </c>
      <c r="O33" s="20">
        <v>5240.08</v>
      </c>
      <c r="P33" s="20">
        <v>0</v>
      </c>
      <c r="Q33" s="20">
        <v>0</v>
      </c>
      <c r="R33" s="20">
        <v>0</v>
      </c>
      <c r="S33" s="21">
        <f t="shared" si="14"/>
        <v>12741.24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48">
        <f>+D34+E34</f>
        <v>67487920</v>
      </c>
      <c r="G34" s="20">
        <v>4888635</v>
      </c>
      <c r="H34" s="20">
        <v>5184134.2300000004</v>
      </c>
      <c r="I34" s="20">
        <v>5103964.79</v>
      </c>
      <c r="J34" s="20">
        <v>6588945.0099999998</v>
      </c>
      <c r="K34" s="20">
        <v>5422001.7400000002</v>
      </c>
      <c r="L34" s="20">
        <v>264890</v>
      </c>
      <c r="M34" s="20">
        <v>506225.48</v>
      </c>
      <c r="N34" s="20">
        <v>13883755.550000001</v>
      </c>
      <c r="O34" s="20">
        <v>3557012.62</v>
      </c>
      <c r="P34" s="20">
        <v>7506766.5199999996</v>
      </c>
      <c r="Q34" s="20">
        <v>0</v>
      </c>
      <c r="R34" s="20">
        <v>0</v>
      </c>
      <c r="S34" s="21">
        <f t="shared" si="14"/>
        <v>52906330.939999998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48">
        <f t="shared" si="13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1">
        <f t="shared" si="14"/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12500000</v>
      </c>
      <c r="F36" s="48">
        <f t="shared" si="13"/>
        <v>52217843</v>
      </c>
      <c r="G36" s="20">
        <v>494533.43</v>
      </c>
      <c r="H36" s="20">
        <v>2340752.5499999998</v>
      </c>
      <c r="I36" s="20">
        <v>2131951.56</v>
      </c>
      <c r="J36" s="20">
        <v>609645.31999999995</v>
      </c>
      <c r="K36" s="20">
        <v>639672.92000000004</v>
      </c>
      <c r="L36" s="20">
        <v>767671.5</v>
      </c>
      <c r="M36" s="20">
        <v>925326.81</v>
      </c>
      <c r="N36" s="20">
        <v>1677005.81</v>
      </c>
      <c r="O36" s="20">
        <v>877252.38</v>
      </c>
      <c r="P36" s="20">
        <v>1367699</v>
      </c>
      <c r="Q36" s="20">
        <v>0</v>
      </c>
      <c r="R36" s="20">
        <v>0</v>
      </c>
      <c r="S36" s="21">
        <f t="shared" si="14"/>
        <v>11831511.280000001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60"/>
      <c r="B37" s="57"/>
      <c r="C37" s="47"/>
      <c r="D37" s="48"/>
      <c r="E37" s="48"/>
      <c r="F37" s="48"/>
      <c r="G37" s="48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59" t="s">
        <v>57</v>
      </c>
      <c r="B38" s="56"/>
      <c r="C38" s="46" t="s">
        <v>58</v>
      </c>
      <c r="D38" s="18">
        <f t="shared" ref="D38:F38" si="15">D40+D41+D42+D43+D44+D45+D46+D46</f>
        <v>43941736</v>
      </c>
      <c r="E38" s="18">
        <f t="shared" ref="E38" si="16">E40+E41+E42+E43+E44+E45+E46+E46</f>
        <v>10000000</v>
      </c>
      <c r="F38" s="18">
        <f t="shared" si="15"/>
        <v>53941736</v>
      </c>
      <c r="G38" s="18">
        <f t="shared" ref="G38:O38" si="17">G40+G41+G42+G43+G44+G45+G46+G46</f>
        <v>2448281.27</v>
      </c>
      <c r="H38" s="18">
        <f t="shared" si="17"/>
        <v>4375342.8599999994</v>
      </c>
      <c r="I38" s="18">
        <f t="shared" si="17"/>
        <v>2916879</v>
      </c>
      <c r="J38" s="18">
        <f t="shared" si="17"/>
        <v>2087449.03</v>
      </c>
      <c r="K38" s="18">
        <f t="shared" si="17"/>
        <v>2774488.95</v>
      </c>
      <c r="L38" s="18">
        <f t="shared" si="17"/>
        <v>2626277.38</v>
      </c>
      <c r="M38" s="18">
        <f t="shared" si="17"/>
        <v>2607624.27</v>
      </c>
      <c r="N38" s="18">
        <f t="shared" si="17"/>
        <v>4889048.04</v>
      </c>
      <c r="O38" s="18">
        <f t="shared" si="17"/>
        <v>4894037.49</v>
      </c>
      <c r="P38" s="18">
        <f t="shared" ref="P38:Q38" si="18">P40+P41+P42+P43+P44+P45+P46+P46</f>
        <v>2278441.06</v>
      </c>
      <c r="Q38" s="18">
        <f t="shared" si="18"/>
        <v>0</v>
      </c>
      <c r="R38" s="18">
        <f t="shared" ref="R38" si="19">R40+R41+R42+R43+R44+R45+R46+R46</f>
        <v>0</v>
      </c>
      <c r="S38" s="19">
        <f>SUM(G38:R38)</f>
        <v>31897869.349999998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60"/>
      <c r="B39" s="56"/>
      <c r="C39" s="46"/>
      <c r="D39" s="19"/>
      <c r="E39" s="19"/>
      <c r="F39" s="19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10000000</v>
      </c>
      <c r="F40" s="48">
        <f>+D40+E40</f>
        <v>27541736</v>
      </c>
      <c r="G40" s="20">
        <v>524000</v>
      </c>
      <c r="H40" s="20">
        <v>2780182.86</v>
      </c>
      <c r="I40" s="20">
        <v>1373799</v>
      </c>
      <c r="J40" s="20">
        <v>549409.03</v>
      </c>
      <c r="K40" s="20">
        <v>1233928.95</v>
      </c>
      <c r="L40" s="20">
        <v>1092997.3799999999</v>
      </c>
      <c r="M40" s="20">
        <v>1078264.27</v>
      </c>
      <c r="N40" s="20">
        <v>1869248.04</v>
      </c>
      <c r="O40" s="20">
        <v>3408077.49</v>
      </c>
      <c r="P40" s="20">
        <v>774281.06</v>
      </c>
      <c r="Q40" s="20">
        <v>0</v>
      </c>
      <c r="R40" s="20">
        <v>0</v>
      </c>
      <c r="S40" s="21">
        <f>SUM(G40:R40)</f>
        <v>14684188.080000002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48">
        <f t="shared" ref="F41:F45" si="20">+D41+E41</f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1">
        <f t="shared" ref="S41:S45" si="21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48">
        <f t="shared" si="20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1">
        <f t="shared" si="21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48">
        <f t="shared" si="20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1">
        <f t="shared" si="21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48">
        <f t="shared" si="20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1">
        <f t="shared" si="21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48">
        <f t="shared" si="20"/>
        <v>26400000</v>
      </c>
      <c r="G45" s="20">
        <v>1924281.27</v>
      </c>
      <c r="H45" s="20">
        <v>1595160</v>
      </c>
      <c r="I45" s="20">
        <v>1543080</v>
      </c>
      <c r="J45" s="20">
        <v>1538040</v>
      </c>
      <c r="K45" s="20">
        <v>1540560</v>
      </c>
      <c r="L45" s="20">
        <v>1533280</v>
      </c>
      <c r="M45" s="20">
        <v>1529360</v>
      </c>
      <c r="N45" s="20">
        <v>3019800</v>
      </c>
      <c r="O45" s="20">
        <v>1485960</v>
      </c>
      <c r="P45" s="20">
        <v>1504160</v>
      </c>
      <c r="Q45" s="20">
        <v>0</v>
      </c>
      <c r="R45" s="20">
        <v>0</v>
      </c>
      <c r="S45" s="21">
        <f t="shared" si="21"/>
        <v>17213681.27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1">
        <f t="shared" ref="S46:S57" si="22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60"/>
      <c r="B47" s="56"/>
      <c r="C47" s="47"/>
      <c r="D47" s="49"/>
      <c r="E47" s="49"/>
      <c r="F47" s="49"/>
      <c r="G47" s="49"/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1">
        <f t="shared" si="22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51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1">
        <f t="shared" si="22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60"/>
      <c r="B49" s="56"/>
      <c r="C49" s="46"/>
      <c r="D49" s="49"/>
      <c r="E49" s="49"/>
      <c r="F49" s="49"/>
      <c r="G49" s="49"/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1">
        <f t="shared" si="22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1">
        <f t="shared" si="22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1">
        <f t="shared" si="22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1">
        <f t="shared" si="22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1">
        <f t="shared" si="22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1">
        <f t="shared" si="22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1">
        <f t="shared" si="22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1">
        <f t="shared" si="22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60"/>
      <c r="B57" s="56"/>
      <c r="C57" s="47"/>
      <c r="D57" s="49"/>
      <c r="E57" s="49"/>
      <c r="F57" s="49"/>
      <c r="G57" s="49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1">
        <f t="shared" si="22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1" t="s">
        <v>76</v>
      </c>
      <c r="B58" s="56"/>
      <c r="C58" s="46" t="s">
        <v>141</v>
      </c>
      <c r="D58" s="18">
        <f t="shared" ref="D58" si="23">D60+D61+D62+D63+D64+D65+D66+D67+D68</f>
        <v>782139360</v>
      </c>
      <c r="E58" s="18">
        <f>E60+E61+E62+E63+E64+E65+E66+E67+E68</f>
        <v>178852504.83000001</v>
      </c>
      <c r="F58" s="18">
        <f>F60+F61+F62+F63+F64+F65+F66+F67+F68</f>
        <v>960991864.83000004</v>
      </c>
      <c r="G58" s="18">
        <f t="shared" ref="G58:N58" si="24">G60+G61+G62+G63+G64+G65+G66+G67+G68</f>
        <v>4602513.41</v>
      </c>
      <c r="H58" s="18">
        <f t="shared" si="24"/>
        <v>144789750.87</v>
      </c>
      <c r="I58" s="18">
        <f t="shared" si="24"/>
        <v>18880343.030000001</v>
      </c>
      <c r="J58" s="18">
        <f t="shared" si="24"/>
        <v>1134842.18</v>
      </c>
      <c r="K58" s="18">
        <f t="shared" si="24"/>
        <v>11499044.460000001</v>
      </c>
      <c r="L58" s="18">
        <f t="shared" si="24"/>
        <v>9009433.0300000012</v>
      </c>
      <c r="M58" s="18">
        <f t="shared" si="24"/>
        <v>1337307.17</v>
      </c>
      <c r="N58" s="18">
        <f t="shared" si="24"/>
        <v>22415408.579999998</v>
      </c>
      <c r="O58" s="18">
        <f>O60+O61+O62+O63+O64+O65+O66+O67+O68</f>
        <v>5425026.21</v>
      </c>
      <c r="P58" s="18">
        <f>P60+P61+P62+P63+P64+P65+P66+P67+P68</f>
        <v>24636689.260000002</v>
      </c>
      <c r="Q58" s="18">
        <f>Q60+Q61+Q62+Q63+Q64+Q65+Q66+Q67+Q68</f>
        <v>0</v>
      </c>
      <c r="R58" s="18">
        <f>R60+R61+R62+R63+R64+R65+R66+R67+R68</f>
        <v>0</v>
      </c>
      <c r="S58" s="19">
        <f>SUM(G58:R58)</f>
        <v>243730358.20000002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60"/>
      <c r="B59" s="56"/>
      <c r="C59" s="46"/>
      <c r="D59" s="19"/>
      <c r="E59" s="19"/>
      <c r="F59" s="19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10000000</v>
      </c>
      <c r="F60" s="48">
        <f>+D60+E60</f>
        <v>73588104</v>
      </c>
      <c r="G60" s="20">
        <v>284250</v>
      </c>
      <c r="H60" s="20">
        <v>2493429.9700000002</v>
      </c>
      <c r="I60" s="20">
        <v>1048355.81</v>
      </c>
      <c r="J60" s="20">
        <v>344793.86</v>
      </c>
      <c r="K60" s="20">
        <v>1252436.46</v>
      </c>
      <c r="L60" s="20">
        <v>1651054.83</v>
      </c>
      <c r="M60" s="20">
        <v>453808.75</v>
      </c>
      <c r="N60" s="20">
        <v>704435.37</v>
      </c>
      <c r="O60" s="20">
        <v>644664.82999999996</v>
      </c>
      <c r="P60" s="20">
        <v>210142.46</v>
      </c>
      <c r="Q60" s="20">
        <v>0</v>
      </c>
      <c r="R60" s="20">
        <v>0</v>
      </c>
      <c r="S60" s="21">
        <f>SUM(G60:R60)</f>
        <v>9087372.3399999999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48">
        <f t="shared" ref="F61:F68" si="25">+D61+E61</f>
        <v>2569615</v>
      </c>
      <c r="G61" s="20">
        <v>0</v>
      </c>
      <c r="H61" s="20">
        <v>421968</v>
      </c>
      <c r="I61" s="20">
        <v>431635.99</v>
      </c>
      <c r="J61" s="20">
        <v>0</v>
      </c>
      <c r="K61" s="20">
        <v>0</v>
      </c>
      <c r="L61" s="20">
        <v>0</v>
      </c>
      <c r="M61" s="20">
        <v>200010</v>
      </c>
      <c r="N61" s="20">
        <v>243506.31</v>
      </c>
      <c r="O61" s="20">
        <v>0</v>
      </c>
      <c r="P61" s="20">
        <v>127308.38</v>
      </c>
      <c r="Q61" s="20">
        <v>0</v>
      </c>
      <c r="R61" s="20">
        <v>0</v>
      </c>
      <c r="S61" s="21">
        <f t="shared" ref="S61:S77" si="26">SUM(G61:R61)</f>
        <v>1424428.6800000002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48">
        <f t="shared" si="25"/>
        <v>977774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34438.400000000001</v>
      </c>
      <c r="O62" s="20">
        <v>0</v>
      </c>
      <c r="P62" s="20">
        <v>0</v>
      </c>
      <c r="Q62" s="20">
        <v>0</v>
      </c>
      <c r="R62" s="20">
        <v>0</v>
      </c>
      <c r="S62" s="21">
        <f t="shared" si="26"/>
        <v>34438.400000000001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48">
        <f t="shared" si="25"/>
        <v>26400000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1">
        <f t="shared" si="26"/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163852504.83000001</v>
      </c>
      <c r="F64" s="48">
        <f t="shared" si="25"/>
        <v>789806371.83000004</v>
      </c>
      <c r="G64" s="20">
        <v>4318263.41</v>
      </c>
      <c r="H64" s="20">
        <v>141590102.90000001</v>
      </c>
      <c r="I64" s="20">
        <v>17116101.23</v>
      </c>
      <c r="J64" s="20">
        <v>505798.32</v>
      </c>
      <c r="K64" s="20">
        <v>10246608</v>
      </c>
      <c r="L64" s="20">
        <v>7074128.2000000002</v>
      </c>
      <c r="M64" s="20">
        <v>399238.42</v>
      </c>
      <c r="N64" s="20">
        <v>21433028.5</v>
      </c>
      <c r="O64" s="20">
        <v>4496111.38</v>
      </c>
      <c r="P64" s="20">
        <v>24299238.420000002</v>
      </c>
      <c r="Q64" s="20">
        <v>0</v>
      </c>
      <c r="R64" s="20">
        <v>0</v>
      </c>
      <c r="S64" s="21">
        <f t="shared" si="26"/>
        <v>231478618.77999997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48">
        <f t="shared" si="25"/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1">
        <f t="shared" si="26"/>
        <v>0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48">
        <f t="shared" si="25"/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1">
        <f t="shared" si="26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5000000</v>
      </c>
      <c r="F67" s="48">
        <f t="shared" si="25"/>
        <v>6000000</v>
      </c>
      <c r="G67" s="20">
        <v>0</v>
      </c>
      <c r="H67" s="20">
        <v>284250</v>
      </c>
      <c r="I67" s="20">
        <v>284250</v>
      </c>
      <c r="J67" s="20">
        <v>284250</v>
      </c>
      <c r="K67" s="20">
        <v>0</v>
      </c>
      <c r="L67" s="20">
        <v>284250</v>
      </c>
      <c r="M67" s="20">
        <v>284250</v>
      </c>
      <c r="N67" s="20">
        <v>0</v>
      </c>
      <c r="O67" s="20">
        <v>284250</v>
      </c>
      <c r="P67" s="20">
        <v>0</v>
      </c>
      <c r="Q67" s="20">
        <v>0</v>
      </c>
      <c r="R67" s="20">
        <v>0</v>
      </c>
      <c r="S67" s="21">
        <f t="shared" si="26"/>
        <v>1705500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48">
        <f t="shared" si="25"/>
        <v>61650000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1">
        <f t="shared" si="26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60"/>
      <c r="B69" s="56"/>
      <c r="C69" s="47"/>
      <c r="D69" s="50"/>
      <c r="E69" s="50"/>
      <c r="F69" s="50"/>
      <c r="G69" s="50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1">
        <f t="shared" si="26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51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1">
        <f t="shared" si="26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60"/>
      <c r="B71" s="56"/>
      <c r="C71" s="46"/>
      <c r="D71" s="49"/>
      <c r="E71" s="49"/>
      <c r="F71" s="49"/>
      <c r="G71" s="49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1">
        <f t="shared" si="26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1">
        <f t="shared" si="26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1">
        <f t="shared" si="26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1">
        <f t="shared" si="26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1">
        <f t="shared" si="26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60"/>
      <c r="B76" s="56"/>
      <c r="C76" s="47"/>
      <c r="D76" s="49"/>
      <c r="E76" s="49"/>
      <c r="F76" s="49"/>
      <c r="G76" s="49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1">
        <f t="shared" si="26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51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1">
        <f t="shared" si="26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60"/>
      <c r="B78" s="56"/>
      <c r="C78" s="46"/>
      <c r="D78" s="49"/>
      <c r="E78" s="49"/>
      <c r="F78" s="49"/>
      <c r="G78" s="49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1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1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1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60"/>
      <c r="B81" s="56"/>
      <c r="C81" s="47"/>
      <c r="D81" s="49"/>
      <c r="E81" s="49"/>
      <c r="F81" s="49"/>
      <c r="G81" s="49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1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51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1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60"/>
      <c r="B83" s="56"/>
      <c r="C83" s="46"/>
      <c r="D83" s="49"/>
      <c r="E83" s="49"/>
      <c r="F83" s="49"/>
      <c r="G83" s="49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1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1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1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1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60"/>
      <c r="B87" s="56"/>
      <c r="C87" s="47"/>
      <c r="D87" s="49"/>
      <c r="E87" s="49"/>
      <c r="F87" s="49"/>
      <c r="G87" s="49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1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598852504.83000004</v>
      </c>
      <c r="F88" s="29">
        <f>F6+F14+F26+F38+F58</f>
        <v>5523430206.8299999</v>
      </c>
      <c r="G88" s="29">
        <f>G6+G14+G26+G38+G58</f>
        <v>229455062.90999997</v>
      </c>
      <c r="H88" s="28">
        <f t="shared" ref="H88:O88" si="28">H82+H77+H70+H58+H38+H26+H14+H6</f>
        <v>399401466.22000003</v>
      </c>
      <c r="I88" s="28">
        <f t="shared" si="28"/>
        <v>268353633.62</v>
      </c>
      <c r="J88" s="28">
        <f t="shared" si="28"/>
        <v>282182655.79000002</v>
      </c>
      <c r="K88" s="28">
        <f t="shared" si="28"/>
        <v>260315474.73000002</v>
      </c>
      <c r="L88" s="28">
        <f t="shared" si="28"/>
        <v>266741619.31999999</v>
      </c>
      <c r="M88" s="28">
        <f t="shared" si="28"/>
        <v>242890973.83999997</v>
      </c>
      <c r="N88" s="28">
        <f t="shared" si="28"/>
        <v>317863013.95999998</v>
      </c>
      <c r="O88" s="28">
        <f t="shared" si="28"/>
        <v>264923688.80000001</v>
      </c>
      <c r="P88" s="28">
        <f t="shared" ref="P88" si="29">P82+P77+P70+P58+P38+P26+P14+P6</f>
        <v>432796169.78999996</v>
      </c>
      <c r="Q88" s="28">
        <f>Q82+Q77+Q70+Q58+Q38+Q26+Q14+Q6</f>
        <v>0</v>
      </c>
      <c r="R88" s="28">
        <f>R82+R77+R70+R58+R38+R26+R14+R6</f>
        <v>0</v>
      </c>
      <c r="S88" s="28">
        <f>SUM(G88:R88)</f>
        <v>2964923758.98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63"/>
      <c r="B89" s="57"/>
      <c r="C89" s="46"/>
      <c r="D89" s="31"/>
      <c r="E89" s="31"/>
      <c r="F89" s="31"/>
      <c r="G89" s="3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21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51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1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63"/>
      <c r="B91" s="57"/>
      <c r="C91" s="46"/>
      <c r="D91" s="49"/>
      <c r="E91" s="49"/>
      <c r="F91" s="49"/>
      <c r="G91" s="49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1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51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1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63"/>
      <c r="B93" s="57"/>
      <c r="C93" s="46"/>
      <c r="D93" s="49"/>
      <c r="E93" s="49"/>
      <c r="F93" s="49"/>
      <c r="G93" s="49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1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1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1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63"/>
      <c r="B96" s="57"/>
      <c r="C96" s="47"/>
      <c r="D96" s="49"/>
      <c r="E96" s="49"/>
      <c r="F96" s="49"/>
      <c r="G96" s="49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1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51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1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63"/>
      <c r="B98" s="57"/>
      <c r="C98" s="53"/>
      <c r="D98" s="49"/>
      <c r="E98" s="49"/>
      <c r="F98" s="49"/>
      <c r="G98" s="49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1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1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1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63"/>
      <c r="B101" s="57"/>
      <c r="C101" s="54"/>
      <c r="D101" s="49"/>
      <c r="E101" s="49"/>
      <c r="F101" s="49"/>
      <c r="G101" s="4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1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51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1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1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1">
        <v>0</v>
      </c>
      <c r="R104" s="21">
        <v>0</v>
      </c>
      <c r="S104" s="21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81" t="s">
        <v>159</v>
      </c>
      <c r="B105" s="81"/>
      <c r="C105" s="81"/>
      <c r="D105" s="32">
        <f t="shared" ref="D105:F105" si="31">D88</f>
        <v>4924577702</v>
      </c>
      <c r="E105" s="32">
        <f t="shared" ref="E105" si="32">E88</f>
        <v>598852504.83000004</v>
      </c>
      <c r="F105" s="32">
        <f t="shared" si="31"/>
        <v>5523430206.8299999</v>
      </c>
      <c r="G105" s="32">
        <f t="shared" ref="G105:O105" si="33">G88</f>
        <v>229455062.90999997</v>
      </c>
      <c r="H105" s="33">
        <f t="shared" si="33"/>
        <v>399401466.22000003</v>
      </c>
      <c r="I105" s="33">
        <f t="shared" si="33"/>
        <v>268353633.62</v>
      </c>
      <c r="J105" s="33">
        <f t="shared" si="33"/>
        <v>282182655.79000002</v>
      </c>
      <c r="K105" s="33">
        <f t="shared" si="33"/>
        <v>260315474.73000002</v>
      </c>
      <c r="L105" s="33">
        <f t="shared" si="33"/>
        <v>266741619.31999999</v>
      </c>
      <c r="M105" s="33">
        <f t="shared" si="33"/>
        <v>242890973.83999997</v>
      </c>
      <c r="N105" s="33">
        <f t="shared" si="33"/>
        <v>317863013.95999998</v>
      </c>
      <c r="O105" s="33">
        <f t="shared" si="33"/>
        <v>264923688.80000001</v>
      </c>
      <c r="P105" s="33">
        <f t="shared" ref="P105:Q105" si="34">P88</f>
        <v>432796169.78999996</v>
      </c>
      <c r="Q105" s="33">
        <f t="shared" si="34"/>
        <v>0</v>
      </c>
      <c r="R105" s="33">
        <f t="shared" ref="R105" si="35">R88</f>
        <v>0</v>
      </c>
      <c r="S105" s="33">
        <f>SUM(G105:R105)</f>
        <v>2964923758.98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3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3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51" right="0.75" top="0.85" bottom="0.53" header="0.23622047244094499" footer="0.23622047244094499"/>
  <pageSetup scale="39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OCTUBRE</vt:lpstr>
      <vt:lpstr>Hoja1</vt:lpstr>
      <vt:lpstr>Hoja2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2022-11-09T19:40:09Z</cp:lastPrinted>
  <dcterms:created xsi:type="dcterms:W3CDTF">2020-11-04T14:03:08Z</dcterms:created>
  <dcterms:modified xsi:type="dcterms:W3CDTF">2022-11-09T19:41:09Z</dcterms:modified>
</cp:coreProperties>
</file>