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AGOSTO " sheetId="3" r:id="rId1"/>
    <sheet name="Hoja1" sheetId="4" r:id="rId2"/>
    <sheet name="Hoja2" sheetId="5" r:id="rId3"/>
  </sheets>
  <definedNames>
    <definedName name="_xlnm.Print_Area" localSheetId="0">'AGOSTO '!$A$1:$R$118</definedName>
    <definedName name="_xlnm.Print_Titles" localSheetId="0">'AGOSTO 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E58" i="3" l="1"/>
  <c r="R61" i="3"/>
  <c r="R62" i="3"/>
  <c r="R63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60" i="3"/>
  <c r="R41" i="3"/>
  <c r="R42" i="3"/>
  <c r="R43" i="3"/>
  <c r="R44" i="3"/>
  <c r="R45" i="3"/>
  <c r="R40" i="3"/>
  <c r="R31" i="3"/>
  <c r="R32" i="3"/>
  <c r="R33" i="3"/>
  <c r="R34" i="3"/>
  <c r="R35" i="3"/>
  <c r="R36" i="3"/>
  <c r="R29" i="3"/>
  <c r="R27" i="3"/>
  <c r="R17" i="3"/>
  <c r="R18" i="3"/>
  <c r="R19" i="3"/>
  <c r="R20" i="3"/>
  <c r="R21" i="3"/>
  <c r="R22" i="3"/>
  <c r="R16" i="3"/>
  <c r="R10" i="3"/>
  <c r="Q58" i="3"/>
  <c r="Q38" i="3"/>
  <c r="Q26" i="3"/>
  <c r="Q14" i="3"/>
  <c r="Q6" i="3"/>
  <c r="Q88" i="3" l="1"/>
  <c r="Q105" i="3" s="1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6" i="3"/>
  <c r="R85" i="3"/>
  <c r="R84" i="3"/>
  <c r="R83" i="3"/>
  <c r="R82" i="3"/>
  <c r="R81" i="3"/>
  <c r="R80" i="3"/>
  <c r="R79" i="3"/>
  <c r="R78" i="3"/>
  <c r="R57" i="3"/>
  <c r="R56" i="3"/>
  <c r="R55" i="3"/>
  <c r="R54" i="3"/>
  <c r="R53" i="3"/>
  <c r="R52" i="3"/>
  <c r="R51" i="3"/>
  <c r="R50" i="3"/>
  <c r="R49" i="3"/>
  <c r="R48" i="3"/>
  <c r="R47" i="3"/>
  <c r="R46" i="3"/>
  <c r="R39" i="3"/>
  <c r="R28" i="3"/>
  <c r="P26" i="3" l="1"/>
  <c r="R89" i="3"/>
  <c r="R87" i="3"/>
  <c r="R59" i="3"/>
  <c r="R37" i="3"/>
  <c r="R25" i="3"/>
  <c r="R15" i="3"/>
  <c r="R13" i="3"/>
  <c r="P58" i="3"/>
  <c r="P38" i="3"/>
  <c r="P14" i="3"/>
  <c r="P6" i="3"/>
  <c r="P88" i="3" l="1"/>
  <c r="P105" i="3" s="1"/>
  <c r="O58" i="3"/>
  <c r="O38" i="3"/>
  <c r="O26" i="3"/>
  <c r="O14" i="3"/>
  <c r="O6" i="3"/>
  <c r="O88" i="3" l="1"/>
  <c r="O105" i="3" s="1"/>
  <c r="E14" i="3"/>
  <c r="E38" i="3" l="1"/>
  <c r="E26" i="3"/>
  <c r="E6" i="3"/>
  <c r="D58" i="3"/>
  <c r="D38" i="3"/>
  <c r="D26" i="3"/>
  <c r="D14" i="3"/>
  <c r="D6" i="3"/>
  <c r="E88" i="3" l="1"/>
  <c r="E105" i="3" s="1"/>
  <c r="D88" i="3"/>
  <c r="D105" i="3" s="1"/>
  <c r="N58" i="3"/>
  <c r="N14" i="3"/>
  <c r="R64" i="3" l="1"/>
  <c r="R9" i="3"/>
  <c r="R8" i="3"/>
  <c r="R12" i="3"/>
  <c r="R11" i="3"/>
  <c r="M58" i="3"/>
  <c r="L58" i="3"/>
  <c r="K58" i="3"/>
  <c r="I58" i="3"/>
  <c r="H58" i="3"/>
  <c r="G58" i="3"/>
  <c r="F58" i="3"/>
  <c r="N38" i="3"/>
  <c r="M38" i="3"/>
  <c r="L38" i="3"/>
  <c r="K38" i="3"/>
  <c r="J38" i="3"/>
  <c r="I38" i="3"/>
  <c r="H38" i="3"/>
  <c r="G38" i="3"/>
  <c r="F38" i="3"/>
  <c r="K26" i="3"/>
  <c r="I26" i="3"/>
  <c r="H26" i="3"/>
  <c r="N26" i="3"/>
  <c r="M26" i="3"/>
  <c r="L26" i="3"/>
  <c r="G26" i="3"/>
  <c r="F26" i="3"/>
  <c r="R24" i="3"/>
  <c r="R23" i="3"/>
  <c r="M14" i="3"/>
  <c r="K14" i="3"/>
  <c r="J14" i="3"/>
  <c r="I14" i="3"/>
  <c r="H14" i="3"/>
  <c r="G14" i="3"/>
  <c r="F14" i="3"/>
  <c r="N6" i="3"/>
  <c r="M6" i="3"/>
  <c r="K6" i="3"/>
  <c r="J6" i="3"/>
  <c r="I6" i="3"/>
  <c r="H6" i="3"/>
  <c r="G6" i="3"/>
  <c r="F6" i="3"/>
  <c r="R26" i="3" l="1"/>
  <c r="R30" i="3"/>
  <c r="R38" i="3"/>
  <c r="J58" i="3"/>
  <c r="J88" i="3" s="1"/>
  <c r="J105" i="3" s="1"/>
  <c r="L14" i="3"/>
  <c r="R14" i="3" s="1"/>
  <c r="K88" i="3"/>
  <c r="K105" i="3" s="1"/>
  <c r="F88" i="3"/>
  <c r="M88" i="3"/>
  <c r="M105" i="3" s="1"/>
  <c r="N88" i="3"/>
  <c r="N105" i="3" s="1"/>
  <c r="G88" i="3"/>
  <c r="G105" i="3" s="1"/>
  <c r="H88" i="3"/>
  <c r="H105" i="3" s="1"/>
  <c r="I88" i="3"/>
  <c r="I105" i="3" s="1"/>
  <c r="L6" i="3"/>
  <c r="R6" i="3" s="1"/>
  <c r="R58" i="3" l="1"/>
  <c r="F105" i="3"/>
  <c r="L88" i="3"/>
  <c r="L105" i="3" s="1"/>
  <c r="R105" i="3" l="1"/>
  <c r="R88" i="3"/>
</calcChain>
</file>

<file path=xl/sharedStrings.xml><?xml version="1.0" encoding="utf-8"?>
<sst xmlns="http://schemas.openxmlformats.org/spreadsheetml/2006/main" count="167" uniqueCount="167">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</sst>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31/08/202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346363</xdr:colOff>
      <xdr:row>117</xdr:row>
      <xdr:rowOff>692727</xdr:rowOff>
    </xdr:from>
    <xdr:ext cx="33561769" cy="5585114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3954" y="36593318"/>
          <a:ext cx="33561769" cy="5585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Agosto de RD$ 20,058,033.59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113590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37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LISBET</a:t>
          </a:r>
          <a:r>
            <a:rPr lang="es-DO" sz="1100" b="1" baseline="0"/>
            <a:t> SANTANA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42"/>
  <sheetViews>
    <sheetView showGridLines="0" tabSelected="1" view="pageBreakPreview" topLeftCell="A111" zoomScale="80" zoomScaleNormal="85" zoomScaleSheetLayoutView="80" workbookViewId="0">
      <selection activeCell="I114" sqref="I114"/>
    </sheetView>
  </sheetViews>
  <sheetFormatPr baseColWidth="10" defaultColWidth="11.42578125" defaultRowHeight="21" x14ac:dyDescent="0.35"/>
  <cols>
    <col min="1" max="2" width="7" style="6" customWidth="1"/>
    <col min="3" max="3" width="36.5703125" style="15" customWidth="1"/>
    <col min="4" max="4" width="19.28515625" style="6" customWidth="1"/>
    <col min="5" max="5" width="16" style="6" customWidth="1"/>
    <col min="6" max="6" width="19.28515625" style="6" customWidth="1"/>
    <col min="7" max="7" width="17.85546875" style="6" customWidth="1"/>
    <col min="8" max="8" width="19.7109375" style="6" customWidth="1"/>
    <col min="9" max="9" width="17.28515625" style="6" customWidth="1"/>
    <col min="10" max="10" width="16.7109375" style="6" customWidth="1"/>
    <col min="11" max="12" width="15.7109375" style="6" customWidth="1"/>
    <col min="13" max="13" width="15.42578125" style="6" customWidth="1"/>
    <col min="14" max="14" width="18.42578125" style="6" customWidth="1"/>
    <col min="15" max="15" width="16" style="6" customWidth="1"/>
    <col min="16" max="16" width="15.5703125" style="6" customWidth="1"/>
    <col min="17" max="17" width="15.140625" style="14" customWidth="1"/>
    <col min="18" max="18" width="20.85546875" style="7" customWidth="1"/>
    <col min="19" max="19" width="16.14062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2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2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2" ht="34.5" customHeight="1" x14ac:dyDescent="0.35">
      <c r="A3" s="82" t="s">
        <v>0</v>
      </c>
      <c r="B3" s="82"/>
      <c r="C3" s="82"/>
      <c r="D3" s="83" t="s">
        <v>164</v>
      </c>
      <c r="E3" s="83" t="s">
        <v>165</v>
      </c>
      <c r="F3" s="82" t="s">
        <v>163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52" s="7" customFormat="1" ht="46.5" customHeight="1" x14ac:dyDescent="0.35">
      <c r="A4" s="82"/>
      <c r="B4" s="82"/>
      <c r="C4" s="82"/>
      <c r="D4" s="84"/>
      <c r="E4" s="84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10</v>
      </c>
      <c r="O4" s="72" t="s">
        <v>11</v>
      </c>
      <c r="P4" s="72" t="s">
        <v>12</v>
      </c>
      <c r="Q4" s="72" t="s">
        <v>13</v>
      </c>
      <c r="R4" s="72" t="s">
        <v>1</v>
      </c>
      <c r="S4"/>
      <c r="T4"/>
      <c r="U4"/>
      <c r="AG4" s="10"/>
      <c r="AH4" s="10"/>
    </row>
    <row r="5" spans="1:52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/>
      <c r="T5"/>
      <c r="U5"/>
      <c r="V5" s="1"/>
      <c r="Y5" s="10"/>
      <c r="Z5" s="10"/>
      <c r="AA5" s="10"/>
      <c r="AB5" s="10"/>
      <c r="AC5" s="10"/>
      <c r="AD5" s="10"/>
      <c r="AE5" s="10"/>
      <c r="AF5" s="10"/>
      <c r="AG5" s="10"/>
      <c r="AH5" s="10"/>
      <c r="AW5" s="7"/>
      <c r="AX5" s="7"/>
      <c r="AY5" s="7"/>
      <c r="AZ5" s="7"/>
    </row>
    <row r="6" spans="1:52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0</v>
      </c>
      <c r="F6" s="19">
        <f>+F8+F9+F10+F11+F12</f>
        <v>192365401.49999997</v>
      </c>
      <c r="G6" s="18">
        <f t="shared" ref="G6:N6" si="0">G8+G9+G10+G11+G12</f>
        <v>203060621.83000001</v>
      </c>
      <c r="H6" s="18">
        <f t="shared" si="0"/>
        <v>206184423.53</v>
      </c>
      <c r="I6" s="18">
        <f t="shared" si="0"/>
        <v>239277953.49000001</v>
      </c>
      <c r="J6" s="18">
        <f t="shared" si="0"/>
        <v>203726000.40000001</v>
      </c>
      <c r="K6" s="18">
        <f t="shared" si="0"/>
        <v>210509768.71000001</v>
      </c>
      <c r="L6" s="18">
        <f t="shared" si="0"/>
        <v>203359301.13999999</v>
      </c>
      <c r="M6" s="18">
        <f t="shared" si="0"/>
        <v>223197096.03999999</v>
      </c>
      <c r="N6" s="18">
        <f t="shared" si="0"/>
        <v>0</v>
      </c>
      <c r="O6" s="18">
        <f t="shared" ref="O6:P6" si="1">O8+O9+O10+O11+O12</f>
        <v>0</v>
      </c>
      <c r="P6" s="18">
        <f t="shared" si="1"/>
        <v>0</v>
      </c>
      <c r="Q6" s="18">
        <f t="shared" ref="Q6" si="2">Q8+Q9+Q10+Q11+Q12</f>
        <v>0</v>
      </c>
      <c r="R6" s="19">
        <f>SUM(F6:Q6)</f>
        <v>1681680566.6399999</v>
      </c>
      <c r="S6"/>
      <c r="T6"/>
      <c r="U6"/>
      <c r="V6" s="3"/>
      <c r="W6" s="11"/>
      <c r="Y6" s="12"/>
      <c r="AW6" s="7"/>
      <c r="AX6" s="7"/>
      <c r="AY6" s="7"/>
      <c r="AZ6" s="7"/>
    </row>
    <row r="7" spans="1:52" ht="3.6" customHeight="1" x14ac:dyDescent="0.35">
      <c r="A7" s="60"/>
      <c r="B7" s="56"/>
      <c r="C7" s="46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/>
      <c r="T7"/>
      <c r="U7"/>
      <c r="V7" s="3"/>
      <c r="W7" s="11"/>
      <c r="Y7" s="12"/>
      <c r="AW7" s="7"/>
      <c r="AX7" s="7"/>
      <c r="AY7" s="7"/>
      <c r="AZ7" s="7"/>
    </row>
    <row r="8" spans="1:52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0</v>
      </c>
      <c r="F8" s="20">
        <v>150098416.22</v>
      </c>
      <c r="G8" s="20">
        <v>152014303.34</v>
      </c>
      <c r="H8" s="20">
        <v>152528918.84999999</v>
      </c>
      <c r="I8" s="20">
        <v>148170199.66</v>
      </c>
      <c r="J8" s="20">
        <v>150367409.77000001</v>
      </c>
      <c r="K8" s="20">
        <v>157895231.81</v>
      </c>
      <c r="L8" s="20">
        <v>155000720.28999999</v>
      </c>
      <c r="M8" s="20">
        <v>158676687.66999999</v>
      </c>
      <c r="N8" s="20">
        <v>0</v>
      </c>
      <c r="O8" s="20">
        <v>0</v>
      </c>
      <c r="P8" s="20">
        <v>0</v>
      </c>
      <c r="Q8" s="20">
        <v>0</v>
      </c>
      <c r="R8" s="21">
        <f>SUM(F8:Q8)</f>
        <v>1224751887.6099999</v>
      </c>
      <c r="S8"/>
      <c r="T8"/>
      <c r="U8"/>
      <c r="V8" s="3"/>
      <c r="W8" s="11"/>
      <c r="AW8" s="7"/>
      <c r="AX8" s="7"/>
      <c r="AY8" s="7"/>
      <c r="AZ8" s="7"/>
    </row>
    <row r="9" spans="1:52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0</v>
      </c>
      <c r="F9" s="20">
        <v>20834606.879999999</v>
      </c>
      <c r="G9" s="20">
        <v>29786720.940000001</v>
      </c>
      <c r="H9" s="20">
        <v>32336355.370000001</v>
      </c>
      <c r="I9" s="20">
        <v>33085460.620000001</v>
      </c>
      <c r="J9" s="20">
        <v>30618410.440000001</v>
      </c>
      <c r="K9" s="20">
        <v>31182883.050000001</v>
      </c>
      <c r="L9" s="20">
        <v>27216228.77</v>
      </c>
      <c r="M9" s="20">
        <v>40781882.890000001</v>
      </c>
      <c r="N9" s="20">
        <v>0</v>
      </c>
      <c r="O9" s="20">
        <v>0</v>
      </c>
      <c r="P9" s="20">
        <v>0</v>
      </c>
      <c r="Q9" s="20">
        <v>0</v>
      </c>
      <c r="R9" s="21">
        <f t="shared" ref="R9:R12" si="3">SUM(F9:Q9)</f>
        <v>245842548.96000004</v>
      </c>
      <c r="S9"/>
      <c r="T9"/>
      <c r="U9"/>
      <c r="V9" s="3"/>
      <c r="W9" s="11"/>
      <c r="AW9" s="7"/>
      <c r="AX9" s="7"/>
      <c r="AY9" s="7"/>
      <c r="AZ9" s="7"/>
    </row>
    <row r="10" spans="1:52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1">
        <f t="shared" si="3"/>
        <v>0</v>
      </c>
      <c r="S10"/>
      <c r="T10"/>
      <c r="U10"/>
      <c r="V10" s="3"/>
      <c r="W10" s="11"/>
      <c r="AW10" s="7"/>
      <c r="AX10" s="7"/>
      <c r="AY10" s="7"/>
      <c r="AZ10" s="7"/>
    </row>
    <row r="11" spans="1:52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0</v>
      </c>
      <c r="F11" s="20">
        <v>619666.67000000004</v>
      </c>
      <c r="G11" s="20">
        <v>583000</v>
      </c>
      <c r="H11" s="20">
        <v>684458.33</v>
      </c>
      <c r="I11" s="20">
        <v>37391017.32</v>
      </c>
      <c r="J11" s="20">
        <v>2073000</v>
      </c>
      <c r="K11" s="20">
        <v>726000</v>
      </c>
      <c r="L11" s="20">
        <v>596000</v>
      </c>
      <c r="M11" s="20">
        <v>2389500</v>
      </c>
      <c r="N11" s="20">
        <v>0</v>
      </c>
      <c r="O11" s="20">
        <v>0</v>
      </c>
      <c r="P11" s="20">
        <v>0</v>
      </c>
      <c r="Q11" s="20">
        <v>0</v>
      </c>
      <c r="R11" s="21">
        <f t="shared" si="3"/>
        <v>45062642.32</v>
      </c>
      <c r="S11"/>
      <c r="T11"/>
      <c r="U11"/>
      <c r="V11" s="3"/>
      <c r="W11" s="11"/>
      <c r="AW11" s="7"/>
      <c r="AX11" s="7"/>
      <c r="AY11" s="7"/>
      <c r="AZ11" s="7"/>
    </row>
    <row r="12" spans="1:52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0</v>
      </c>
      <c r="F12" s="20">
        <v>20812711.73</v>
      </c>
      <c r="G12" s="20">
        <v>20676597.550000001</v>
      </c>
      <c r="H12" s="20">
        <v>20634690.98</v>
      </c>
      <c r="I12" s="20">
        <v>20631275.890000001</v>
      </c>
      <c r="J12" s="20">
        <v>20667180.190000001</v>
      </c>
      <c r="K12" s="20">
        <v>20705653.850000001</v>
      </c>
      <c r="L12" s="20">
        <v>20546352.079999998</v>
      </c>
      <c r="M12" s="20">
        <v>21349025.48</v>
      </c>
      <c r="N12" s="20">
        <v>0</v>
      </c>
      <c r="O12" s="20">
        <v>0</v>
      </c>
      <c r="P12" s="20">
        <v>0</v>
      </c>
      <c r="Q12" s="20">
        <v>0</v>
      </c>
      <c r="R12" s="21">
        <f t="shared" si="3"/>
        <v>166023487.74999997</v>
      </c>
      <c r="S12"/>
      <c r="T12"/>
      <c r="U12"/>
      <c r="V12" s="3"/>
      <c r="W12" s="11"/>
      <c r="AW12" s="7"/>
      <c r="AX12" s="7"/>
      <c r="AY12" s="7"/>
      <c r="AZ12" s="7"/>
    </row>
    <row r="13" spans="1:52" ht="6" customHeight="1" x14ac:dyDescent="0.35">
      <c r="A13" s="60"/>
      <c r="B13" s="56"/>
      <c r="C13" s="47"/>
      <c r="D13" s="48"/>
      <c r="E13" s="48"/>
      <c r="F13" s="4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+F13+G13+H13+I13+J13+K13+L13+M13+N13+S13+T13+U13+O13+P13</f>
        <v>0</v>
      </c>
      <c r="S13"/>
      <c r="T13"/>
      <c r="U13"/>
      <c r="V13" s="3"/>
      <c r="W13" s="11"/>
      <c r="AW13" s="7"/>
      <c r="AX13" s="7"/>
      <c r="AY13" s="7"/>
      <c r="AZ13" s="7"/>
    </row>
    <row r="14" spans="1:52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0</v>
      </c>
      <c r="F14" s="23">
        <f>+F16+F17+F18+F19+F20+F21+F22+F23+F24</f>
        <v>22975584.379999999</v>
      </c>
      <c r="G14" s="22">
        <f t="shared" ref="G14:N14" si="4">G16+G17+G18+G19+G20+G21+G22+G23+G24</f>
        <v>37558428.939999998</v>
      </c>
      <c r="H14" s="22">
        <f t="shared" si="4"/>
        <v>30474833.399999999</v>
      </c>
      <c r="I14" s="22">
        <f>I16+I17+I18+I19+I20+I21+I22+I23+I24</f>
        <v>31283331.84</v>
      </c>
      <c r="J14" s="22">
        <f t="shared" si="4"/>
        <v>34151024.220000006</v>
      </c>
      <c r="K14" s="22">
        <f t="shared" si="4"/>
        <v>41746314.619999997</v>
      </c>
      <c r="L14" s="22">
        <f t="shared" si="4"/>
        <v>32410779.459999997</v>
      </c>
      <c r="M14" s="22">
        <f t="shared" si="4"/>
        <v>50411541.349999994</v>
      </c>
      <c r="N14" s="22">
        <f t="shared" si="4"/>
        <v>0</v>
      </c>
      <c r="O14" s="22">
        <f t="shared" ref="O14:P14" si="5">O16+O17+O18+O19+O20+O21+O22+O23+O24</f>
        <v>0</v>
      </c>
      <c r="P14" s="22">
        <f t="shared" si="5"/>
        <v>0</v>
      </c>
      <c r="Q14" s="22">
        <f t="shared" ref="Q14" si="6">Q16+Q17+Q18+Q19+Q20+Q21+Q22+Q23+Q24</f>
        <v>0</v>
      </c>
      <c r="R14" s="19">
        <f>SUM(F14:Q14)</f>
        <v>281011838.21000004</v>
      </c>
      <c r="S14" s="71"/>
      <c r="T14"/>
      <c r="U14"/>
      <c r="V14" s="3"/>
      <c r="W14" s="11"/>
      <c r="Y14" s="77"/>
      <c r="Z14" s="78"/>
      <c r="AA14" s="78"/>
      <c r="AB14" s="78"/>
      <c r="AW14" s="7"/>
      <c r="AX14" s="7"/>
      <c r="AY14" s="7"/>
      <c r="AZ14" s="7"/>
    </row>
    <row r="15" spans="1:52" ht="18" hidden="1" customHeight="1" x14ac:dyDescent="0.35">
      <c r="A15" s="60"/>
      <c r="B15" s="56"/>
      <c r="C15" s="46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1">
        <f>+F15+G15+H15+I15+J15+K15+L15+M15+N15+S15+T15+U15+O15+P15</f>
        <v>0</v>
      </c>
      <c r="S15"/>
      <c r="T15"/>
      <c r="U15"/>
      <c r="V15" s="3"/>
      <c r="W15" s="11"/>
      <c r="AW15" s="7"/>
      <c r="AX15" s="7"/>
      <c r="AY15" s="7"/>
      <c r="AZ15" s="7"/>
    </row>
    <row r="16" spans="1:52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0</v>
      </c>
      <c r="F16" s="20">
        <v>3754900.38</v>
      </c>
      <c r="G16" s="20">
        <v>10661883.02</v>
      </c>
      <c r="H16" s="20">
        <v>9798528.2899999991</v>
      </c>
      <c r="I16" s="20">
        <v>6643507.1100000003</v>
      </c>
      <c r="J16" s="20">
        <v>5921508.8600000003</v>
      </c>
      <c r="K16" s="20">
        <v>6321470.6900000004</v>
      </c>
      <c r="L16" s="20">
        <v>6278633.3099999996</v>
      </c>
      <c r="M16" s="20">
        <v>6047947.0300000003</v>
      </c>
      <c r="N16" s="20">
        <v>0</v>
      </c>
      <c r="O16" s="20">
        <v>0</v>
      </c>
      <c r="P16" s="20">
        <v>0</v>
      </c>
      <c r="Q16" s="20">
        <v>0</v>
      </c>
      <c r="R16" s="21">
        <f>SUM(F16:Q16)</f>
        <v>55428378.689999998</v>
      </c>
      <c r="S16"/>
      <c r="T16"/>
      <c r="U16"/>
      <c r="V16" s="3"/>
      <c r="W16" s="11"/>
      <c r="AW16" s="7"/>
      <c r="AX16" s="7"/>
      <c r="AY16" s="7"/>
      <c r="AZ16" s="7"/>
    </row>
    <row r="17" spans="1:52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0</v>
      </c>
      <c r="F17" s="20">
        <v>191231.44</v>
      </c>
      <c r="G17" s="20">
        <v>300000</v>
      </c>
      <c r="H17" s="20">
        <v>220080</v>
      </c>
      <c r="I17" s="20">
        <v>617538</v>
      </c>
      <c r="J17" s="20">
        <v>430636.43</v>
      </c>
      <c r="K17" s="20">
        <v>382141.4</v>
      </c>
      <c r="L17" s="20">
        <v>221994.58</v>
      </c>
      <c r="M17" s="20">
        <v>645203.09</v>
      </c>
      <c r="N17" s="20">
        <v>0</v>
      </c>
      <c r="O17" s="20">
        <v>0</v>
      </c>
      <c r="P17" s="20">
        <v>0</v>
      </c>
      <c r="Q17" s="20">
        <v>0</v>
      </c>
      <c r="R17" s="21">
        <f t="shared" ref="R17:R23" si="7">SUM(F17:Q17)</f>
        <v>3008824.94</v>
      </c>
      <c r="S17"/>
      <c r="T17"/>
      <c r="U17"/>
      <c r="V17" s="3"/>
      <c r="W17" s="11"/>
      <c r="AW17" s="7"/>
      <c r="AX17" s="7"/>
      <c r="AY17" s="7"/>
      <c r="AZ17" s="7"/>
    </row>
    <row r="18" spans="1:52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0</v>
      </c>
      <c r="F18" s="20">
        <v>1896257.82</v>
      </c>
      <c r="G18" s="20">
        <v>3137178.75</v>
      </c>
      <c r="H18" s="20">
        <v>2833252.2</v>
      </c>
      <c r="I18" s="20">
        <v>4182010.05</v>
      </c>
      <c r="J18" s="20">
        <v>3608085.91</v>
      </c>
      <c r="K18" s="20">
        <v>9252255.8800000008</v>
      </c>
      <c r="L18" s="20">
        <v>3543204.89</v>
      </c>
      <c r="M18" s="20">
        <v>5350658.49</v>
      </c>
      <c r="N18" s="20">
        <v>0</v>
      </c>
      <c r="O18" s="20">
        <v>0</v>
      </c>
      <c r="P18" s="20">
        <v>0</v>
      </c>
      <c r="Q18" s="20">
        <v>0</v>
      </c>
      <c r="R18" s="21">
        <f t="shared" si="7"/>
        <v>33802903.990000002</v>
      </c>
      <c r="S18"/>
      <c r="T18"/>
      <c r="U18"/>
      <c r="V18" s="3"/>
      <c r="W18" s="11"/>
      <c r="AW18" s="7"/>
      <c r="AX18" s="7"/>
      <c r="AY18" s="7"/>
      <c r="AZ18" s="7"/>
    </row>
    <row r="19" spans="1:52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0</v>
      </c>
      <c r="F19" s="20">
        <v>217698</v>
      </c>
      <c r="G19" s="20">
        <v>667084.29</v>
      </c>
      <c r="H19" s="20">
        <v>519486.64</v>
      </c>
      <c r="I19" s="20">
        <v>536983.46</v>
      </c>
      <c r="J19" s="20">
        <v>3126787.97</v>
      </c>
      <c r="K19" s="20">
        <v>2041361.52</v>
      </c>
      <c r="L19" s="20">
        <v>1595383.87</v>
      </c>
      <c r="M19" s="20">
        <v>3429953.65</v>
      </c>
      <c r="N19" s="20">
        <v>0</v>
      </c>
      <c r="O19" s="20">
        <v>0</v>
      </c>
      <c r="P19" s="20">
        <v>0</v>
      </c>
      <c r="Q19" s="20">
        <v>0</v>
      </c>
      <c r="R19" s="21">
        <f t="shared" si="7"/>
        <v>12134739.4</v>
      </c>
      <c r="S19"/>
      <c r="T19"/>
      <c r="U19"/>
      <c r="V19" s="3"/>
      <c r="W19" s="11"/>
      <c r="AW19" s="7"/>
      <c r="AX19" s="7"/>
      <c r="AY19" s="7"/>
      <c r="AZ19" s="7"/>
    </row>
    <row r="20" spans="1:52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0</v>
      </c>
      <c r="F20" s="20">
        <v>673784.7</v>
      </c>
      <c r="G20" s="20">
        <v>1509348.39</v>
      </c>
      <c r="H20" s="20">
        <v>2366069.34</v>
      </c>
      <c r="I20" s="20">
        <v>2515097.7200000002</v>
      </c>
      <c r="J20" s="20">
        <v>1899634.52</v>
      </c>
      <c r="K20" s="20">
        <v>2717237.29</v>
      </c>
      <c r="L20" s="20">
        <v>2477859.8399999999</v>
      </c>
      <c r="M20" s="20">
        <v>2420574.3199999998</v>
      </c>
      <c r="N20" s="20">
        <v>0</v>
      </c>
      <c r="O20" s="20">
        <v>0</v>
      </c>
      <c r="P20" s="20">
        <v>0</v>
      </c>
      <c r="Q20" s="20">
        <v>0</v>
      </c>
      <c r="R20" s="21">
        <f t="shared" si="7"/>
        <v>16579606.120000001</v>
      </c>
      <c r="S20"/>
      <c r="T20"/>
      <c r="U20"/>
      <c r="V20" s="3"/>
      <c r="W20" s="11"/>
      <c r="AW20" s="7"/>
      <c r="AX20" s="7"/>
      <c r="AY20" s="7"/>
      <c r="AZ20" s="7"/>
    </row>
    <row r="21" spans="1:52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0</v>
      </c>
      <c r="F21" s="20">
        <v>5737118.5099999998</v>
      </c>
      <c r="G21" s="20">
        <v>6257143.8700000001</v>
      </c>
      <c r="H21" s="20">
        <v>5757820.1799999997</v>
      </c>
      <c r="I21" s="20">
        <v>5953827.6699999999</v>
      </c>
      <c r="J21" s="20">
        <v>6118147.6299999999</v>
      </c>
      <c r="K21" s="20">
        <v>6311318.2800000003</v>
      </c>
      <c r="L21" s="20">
        <v>8201527</v>
      </c>
      <c r="M21" s="20">
        <v>5352521.54</v>
      </c>
      <c r="N21" s="20">
        <v>0</v>
      </c>
      <c r="O21" s="20">
        <v>0</v>
      </c>
      <c r="P21" s="20">
        <v>0</v>
      </c>
      <c r="Q21" s="20">
        <v>0</v>
      </c>
      <c r="R21" s="21">
        <f t="shared" si="7"/>
        <v>49689424.679999992</v>
      </c>
      <c r="S21"/>
      <c r="T21"/>
      <c r="U21"/>
      <c r="V21" s="3"/>
      <c r="W21" s="11"/>
      <c r="AW21" s="7"/>
      <c r="AX21" s="7"/>
      <c r="AY21" s="7"/>
      <c r="AZ21" s="7"/>
    </row>
    <row r="22" spans="1:52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0</v>
      </c>
      <c r="F22" s="20">
        <v>581755.67000000004</v>
      </c>
      <c r="G22" s="20">
        <v>8144951.8600000003</v>
      </c>
      <c r="H22" s="20">
        <v>1024129.29</v>
      </c>
      <c r="I22" s="20">
        <v>2354491.65</v>
      </c>
      <c r="J22" s="20">
        <v>2100047.6</v>
      </c>
      <c r="K22" s="20">
        <v>3604875.47</v>
      </c>
      <c r="L22" s="20">
        <v>2311334.77</v>
      </c>
      <c r="M22" s="20">
        <v>4722280.2300000004</v>
      </c>
      <c r="N22" s="20">
        <v>0</v>
      </c>
      <c r="O22" s="20">
        <v>0</v>
      </c>
      <c r="P22" s="20">
        <v>0</v>
      </c>
      <c r="Q22" s="20">
        <v>0</v>
      </c>
      <c r="R22" s="21">
        <f t="shared" si="7"/>
        <v>24843866.539999999</v>
      </c>
      <c r="S22"/>
      <c r="T22"/>
      <c r="U22"/>
      <c r="V22" s="3"/>
      <c r="W22" s="11"/>
      <c r="AW22" s="7"/>
      <c r="AX22" s="7"/>
      <c r="AY22" s="7"/>
      <c r="AZ22" s="7"/>
    </row>
    <row r="23" spans="1:52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0</v>
      </c>
      <c r="F23" s="20">
        <v>6643775.0599999996</v>
      </c>
      <c r="G23" s="20">
        <v>6579587.1200000001</v>
      </c>
      <c r="H23" s="20">
        <v>2929717.37</v>
      </c>
      <c r="I23" s="20">
        <v>3183060.97</v>
      </c>
      <c r="J23" s="20">
        <v>6967713.7800000003</v>
      </c>
      <c r="K23" s="20">
        <v>8761720.4399999995</v>
      </c>
      <c r="L23" s="20">
        <v>4346156.91</v>
      </c>
      <c r="M23" s="20">
        <v>16949281.989999998</v>
      </c>
      <c r="N23" s="20">
        <v>0</v>
      </c>
      <c r="O23" s="20">
        <v>0</v>
      </c>
      <c r="P23" s="20">
        <v>0</v>
      </c>
      <c r="Q23" s="20">
        <v>0</v>
      </c>
      <c r="R23" s="21">
        <f t="shared" si="7"/>
        <v>56361013.640000001</v>
      </c>
      <c r="S23" s="71">
        <v>0</v>
      </c>
      <c r="T23"/>
      <c r="U23"/>
      <c r="V23" s="3"/>
      <c r="W23" s="11"/>
      <c r="AW23" s="7"/>
      <c r="AX23" s="7"/>
      <c r="AY23" s="7"/>
      <c r="AZ23" s="7"/>
    </row>
    <row r="24" spans="1:52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0</v>
      </c>
      <c r="F24" s="20">
        <v>3279062.8</v>
      </c>
      <c r="G24" s="20">
        <v>301251.64</v>
      </c>
      <c r="H24" s="20">
        <v>5025750.09</v>
      </c>
      <c r="I24" s="20">
        <v>5296815.21</v>
      </c>
      <c r="J24" s="20">
        <v>3978461.52</v>
      </c>
      <c r="K24" s="20">
        <v>2353933.65</v>
      </c>
      <c r="L24" s="20">
        <v>3434684.29</v>
      </c>
      <c r="M24" s="20">
        <v>5493121.0099999998</v>
      </c>
      <c r="N24" s="20">
        <v>0</v>
      </c>
      <c r="O24" s="20">
        <v>0</v>
      </c>
      <c r="P24" s="20">
        <v>0</v>
      </c>
      <c r="Q24" s="20">
        <v>0</v>
      </c>
      <c r="R24" s="21">
        <f>SUM(F24:Q24)</f>
        <v>29163080.209999993</v>
      </c>
      <c r="S24"/>
      <c r="T24"/>
      <c r="U24"/>
      <c r="V24" s="3"/>
      <c r="W24" s="11"/>
      <c r="AW24" s="7"/>
      <c r="AX24" s="7"/>
      <c r="AY24" s="7"/>
      <c r="AZ24" s="7"/>
    </row>
    <row r="25" spans="1:52" ht="4.9000000000000004" customHeight="1" x14ac:dyDescent="0.35">
      <c r="A25" s="60"/>
      <c r="B25" s="56"/>
      <c r="C25" s="47"/>
      <c r="D25" s="48"/>
      <c r="E25" s="48"/>
      <c r="F25" s="4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+F25+G25+H25+I25+J25+K25+L25+M25+N25+S25+T25+U25+O25+P25</f>
        <v>0</v>
      </c>
      <c r="S25"/>
      <c r="T25"/>
      <c r="U25"/>
      <c r="V25" s="3"/>
      <c r="W25" s="11"/>
      <c r="AW25" s="7"/>
      <c r="AX25" s="7"/>
      <c r="AY25" s="7"/>
      <c r="AZ25" s="7"/>
    </row>
    <row r="26" spans="1:52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0</v>
      </c>
      <c r="F26" s="18">
        <f>F28+F29+F30+F31+F32+F33+F34+F35+F36</f>
        <v>7063282.3499999996</v>
      </c>
      <c r="G26" s="18">
        <f>G28+G29+G30+G31+G32+G33+G34+G35+G36</f>
        <v>9617321.7199999988</v>
      </c>
      <c r="H26" s="18">
        <f t="shared" ref="H26:N26" si="8">H28+H29+H30+H31+H32+H33+H34+H35+H36</f>
        <v>9897154.6600000001</v>
      </c>
      <c r="I26" s="18">
        <f t="shared" si="8"/>
        <v>8399079.25</v>
      </c>
      <c r="J26" s="18">
        <f>J28+J29+J30+J31+J32+J33+J34+J35+J36</f>
        <v>8164916.7000000002</v>
      </c>
      <c r="K26" s="18">
        <f t="shared" si="8"/>
        <v>2849825.58</v>
      </c>
      <c r="L26" s="18">
        <f t="shared" si="8"/>
        <v>3175961.8000000003</v>
      </c>
      <c r="M26" s="18">
        <f t="shared" si="8"/>
        <v>16949919.949999999</v>
      </c>
      <c r="N26" s="18">
        <f t="shared" si="8"/>
        <v>0</v>
      </c>
      <c r="O26" s="18">
        <f t="shared" ref="O26:P26" si="9">O28+O29+O30+O31+O32+O33+O34+O35+O36</f>
        <v>0</v>
      </c>
      <c r="P26" s="18">
        <f t="shared" si="9"/>
        <v>0</v>
      </c>
      <c r="Q26" s="18">
        <f t="shared" ref="Q26" si="10">Q28+Q29+Q30+Q31+Q32+Q33+Q34+Q35+Q36</f>
        <v>0</v>
      </c>
      <c r="R26" s="19">
        <f>SUM(F26:Q26)</f>
        <v>66117462.00999999</v>
      </c>
      <c r="S26"/>
      <c r="T26"/>
      <c r="U26"/>
      <c r="V26" s="3"/>
      <c r="W26" s="11"/>
      <c r="AW26" s="7"/>
      <c r="AX26" s="7"/>
      <c r="AY26" s="7"/>
      <c r="AZ26" s="7"/>
    </row>
    <row r="27" spans="1:52" ht="7.15" customHeight="1" x14ac:dyDescent="0.35">
      <c r="A27" s="60"/>
      <c r="B27" s="56"/>
      <c r="C27" s="46"/>
      <c r="D27" s="19"/>
      <c r="E27" s="19"/>
      <c r="F27" s="1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1">
        <f>+F27+G27+H27+I27+J27+K27+L27+M27+N27+S27+T27+U27+O27+Q276</f>
        <v>0</v>
      </c>
      <c r="S27"/>
      <c r="T27"/>
      <c r="U27"/>
      <c r="V27" s="3"/>
      <c r="W27" s="11"/>
      <c r="AW27" s="7"/>
      <c r="AX27" s="7"/>
      <c r="AY27" s="7"/>
      <c r="AZ27" s="7"/>
    </row>
    <row r="28" spans="1:52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0</v>
      </c>
      <c r="F28" s="20">
        <v>103864.57</v>
      </c>
      <c r="G28" s="20">
        <v>272663.88</v>
      </c>
      <c r="H28" s="20">
        <v>1320061.3</v>
      </c>
      <c r="I28" s="20">
        <v>92286.21</v>
      </c>
      <c r="J28" s="20">
        <v>709098.7</v>
      </c>
      <c r="K28" s="20">
        <v>603804.04</v>
      </c>
      <c r="L28" s="20">
        <v>726024.34</v>
      </c>
      <c r="M28" s="20">
        <v>242591.09</v>
      </c>
      <c r="N28" s="20">
        <v>0</v>
      </c>
      <c r="O28" s="20">
        <v>0</v>
      </c>
      <c r="P28" s="20">
        <v>0</v>
      </c>
      <c r="Q28" s="20">
        <v>0</v>
      </c>
      <c r="R28" s="21">
        <f>SUM(F28:P28)</f>
        <v>4070394.13</v>
      </c>
      <c r="S28"/>
      <c r="T28"/>
      <c r="U28"/>
      <c r="V28" s="3"/>
      <c r="W28" s="11"/>
      <c r="AW28" s="7"/>
      <c r="AX28" s="7"/>
      <c r="AY28" s="7"/>
      <c r="AZ28" s="7"/>
    </row>
    <row r="29" spans="1:52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20">
        <v>0</v>
      </c>
      <c r="G29" s="20">
        <v>94990</v>
      </c>
      <c r="H29" s="20">
        <v>76700</v>
      </c>
      <c r="I29" s="20">
        <v>80568.03</v>
      </c>
      <c r="J29" s="20">
        <v>99659.5</v>
      </c>
      <c r="K29" s="20">
        <v>220363.73</v>
      </c>
      <c r="L29" s="20">
        <v>89418.240000000005</v>
      </c>
      <c r="M29" s="20">
        <v>403255.27</v>
      </c>
      <c r="N29" s="20">
        <v>0</v>
      </c>
      <c r="O29" s="20">
        <v>0</v>
      </c>
      <c r="P29" s="20">
        <v>0</v>
      </c>
      <c r="Q29" s="20">
        <v>0</v>
      </c>
      <c r="R29" s="21">
        <f>SUM(F29:Q29)</f>
        <v>1064954.77</v>
      </c>
      <c r="S29"/>
      <c r="T29"/>
      <c r="U29"/>
      <c r="V29" s="3"/>
      <c r="W29" s="11"/>
      <c r="AW29" s="7"/>
      <c r="AX29" s="7"/>
      <c r="AY29" s="7"/>
      <c r="AZ29" s="7"/>
    </row>
    <row r="30" spans="1:52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0</v>
      </c>
      <c r="F30" s="20">
        <v>1557019.35</v>
      </c>
      <c r="G30" s="20">
        <v>1372652.17</v>
      </c>
      <c r="H30" s="20">
        <v>624521.4</v>
      </c>
      <c r="I30" s="20">
        <v>119867.4</v>
      </c>
      <c r="J30" s="20">
        <v>1167881.07</v>
      </c>
      <c r="K30" s="20">
        <v>443761.69</v>
      </c>
      <c r="L30" s="20">
        <v>828728.42</v>
      </c>
      <c r="M30" s="20">
        <v>450283.77</v>
      </c>
      <c r="N30" s="20">
        <v>0</v>
      </c>
      <c r="O30" s="20">
        <v>0</v>
      </c>
      <c r="P30" s="20">
        <v>0</v>
      </c>
      <c r="Q30" s="20">
        <v>0</v>
      </c>
      <c r="R30" s="21">
        <f t="shared" ref="R30:R36" si="11">SUM(F30:Q30)</f>
        <v>6564715.2699999996</v>
      </c>
      <c r="S30"/>
      <c r="T30"/>
      <c r="U30"/>
      <c r="V30" s="3"/>
      <c r="W30" s="11"/>
      <c r="AW30" s="7"/>
      <c r="AX30" s="7"/>
      <c r="AY30" s="7"/>
      <c r="AZ30" s="7"/>
    </row>
    <row r="31" spans="1:52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20">
        <v>15650</v>
      </c>
      <c r="G31" s="20">
        <v>165030.45000000001</v>
      </c>
      <c r="H31" s="20">
        <v>550521.23</v>
      </c>
      <c r="I31" s="20">
        <v>13216.44</v>
      </c>
      <c r="J31" s="20">
        <v>84275.41</v>
      </c>
      <c r="K31" s="20">
        <v>183963.29</v>
      </c>
      <c r="L31" s="20">
        <v>75057.119999999995</v>
      </c>
      <c r="M31" s="20">
        <v>138583.4</v>
      </c>
      <c r="N31" s="20">
        <v>0</v>
      </c>
      <c r="O31" s="20">
        <v>0</v>
      </c>
      <c r="P31" s="20">
        <v>0</v>
      </c>
      <c r="Q31" s="20">
        <v>0</v>
      </c>
      <c r="R31" s="21">
        <f t="shared" si="11"/>
        <v>1226297.3399999999</v>
      </c>
      <c r="S31"/>
      <c r="T31"/>
      <c r="U31"/>
      <c r="V31" s="1"/>
      <c r="AW31" s="7"/>
      <c r="AX31" s="7"/>
      <c r="AY31" s="7"/>
      <c r="AZ31" s="7"/>
    </row>
    <row r="32" spans="1:52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0</v>
      </c>
      <c r="F32" s="20">
        <v>3580</v>
      </c>
      <c r="G32" s="20">
        <v>187098.44</v>
      </c>
      <c r="H32" s="20">
        <v>84200</v>
      </c>
      <c r="I32" s="20">
        <v>894550.84</v>
      </c>
      <c r="J32" s="20">
        <v>42327.360000000001</v>
      </c>
      <c r="K32" s="20">
        <v>365371.33</v>
      </c>
      <c r="L32" s="20">
        <v>23445.61</v>
      </c>
      <c r="M32" s="20">
        <v>153914.06</v>
      </c>
      <c r="N32" s="20">
        <v>0</v>
      </c>
      <c r="O32" s="20">
        <v>0</v>
      </c>
      <c r="P32" s="20">
        <v>0</v>
      </c>
      <c r="Q32" s="20">
        <v>0</v>
      </c>
      <c r="R32" s="21">
        <f t="shared" si="11"/>
        <v>1754487.6400000004</v>
      </c>
      <c r="S32"/>
      <c r="T32"/>
      <c r="U32"/>
      <c r="V32" s="1"/>
      <c r="AW32" s="7"/>
      <c r="AX32" s="7"/>
      <c r="AY32" s="7"/>
      <c r="AZ32" s="7"/>
    </row>
    <row r="33" spans="1:52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20">
        <v>0</v>
      </c>
      <c r="G33" s="20">
        <v>0</v>
      </c>
      <c r="H33" s="20">
        <v>5234.38</v>
      </c>
      <c r="I33" s="20">
        <v>0</v>
      </c>
      <c r="J33" s="20">
        <v>0</v>
      </c>
      <c r="K33" s="20">
        <v>0</v>
      </c>
      <c r="L33" s="20">
        <v>1735.78</v>
      </c>
      <c r="M33" s="20">
        <v>531</v>
      </c>
      <c r="N33" s="20">
        <v>0</v>
      </c>
      <c r="O33" s="20">
        <v>0</v>
      </c>
      <c r="P33" s="20">
        <v>0</v>
      </c>
      <c r="Q33" s="20">
        <v>0</v>
      </c>
      <c r="R33" s="21">
        <f t="shared" si="11"/>
        <v>7501.16</v>
      </c>
      <c r="S33"/>
      <c r="T33"/>
      <c r="U33"/>
      <c r="V33" s="1"/>
      <c r="AW33" s="7"/>
      <c r="AX33" s="7"/>
      <c r="AY33" s="7"/>
      <c r="AZ33" s="7"/>
    </row>
    <row r="34" spans="1:52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20">
        <v>4888635</v>
      </c>
      <c r="G34" s="20">
        <v>5184134.2300000004</v>
      </c>
      <c r="H34" s="20">
        <v>5103964.79</v>
      </c>
      <c r="I34" s="20">
        <v>6588945.0099999998</v>
      </c>
      <c r="J34" s="20">
        <v>5422001.7400000002</v>
      </c>
      <c r="K34" s="20">
        <v>264890</v>
      </c>
      <c r="L34" s="20">
        <v>506225.48</v>
      </c>
      <c r="M34" s="20">
        <v>13883755.550000001</v>
      </c>
      <c r="N34" s="20">
        <v>0</v>
      </c>
      <c r="O34" s="20">
        <v>0</v>
      </c>
      <c r="P34" s="20">
        <v>0</v>
      </c>
      <c r="Q34" s="20">
        <v>0</v>
      </c>
      <c r="R34" s="21">
        <f t="shared" si="11"/>
        <v>41842551.800000004</v>
      </c>
      <c r="S34"/>
      <c r="T34"/>
      <c r="U34"/>
      <c r="V34" s="1"/>
      <c r="AW34" s="7"/>
      <c r="AX34" s="7"/>
      <c r="AY34" s="7"/>
      <c r="AZ34" s="7"/>
    </row>
    <row r="35" spans="1:52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1">
        <f t="shared" si="11"/>
        <v>0</v>
      </c>
      <c r="S35"/>
      <c r="T35"/>
      <c r="U35"/>
      <c r="V35" s="1"/>
      <c r="AW35" s="7"/>
      <c r="AX35" s="7"/>
      <c r="AY35" s="7"/>
      <c r="AZ35" s="7"/>
    </row>
    <row r="36" spans="1:52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0</v>
      </c>
      <c r="F36" s="20">
        <v>494533.43</v>
      </c>
      <c r="G36" s="20">
        <v>2340752.5499999998</v>
      </c>
      <c r="H36" s="20">
        <v>2131951.56</v>
      </c>
      <c r="I36" s="20">
        <v>609645.31999999995</v>
      </c>
      <c r="J36" s="20">
        <v>639672.92000000004</v>
      </c>
      <c r="K36" s="20">
        <v>767671.5</v>
      </c>
      <c r="L36" s="20">
        <v>925326.81</v>
      </c>
      <c r="M36" s="20">
        <v>1677005.81</v>
      </c>
      <c r="N36" s="20">
        <v>0</v>
      </c>
      <c r="O36" s="20">
        <v>0</v>
      </c>
      <c r="P36" s="20">
        <v>0</v>
      </c>
      <c r="Q36" s="20">
        <v>0</v>
      </c>
      <c r="R36" s="21">
        <f t="shared" si="11"/>
        <v>9586559.9000000004</v>
      </c>
      <c r="S36"/>
      <c r="T36"/>
      <c r="U36"/>
      <c r="V36" s="1"/>
      <c r="AW36" s="7"/>
      <c r="AX36" s="7"/>
      <c r="AY36" s="7"/>
      <c r="AZ36" s="7"/>
    </row>
    <row r="37" spans="1:52" ht="2.25" customHeight="1" x14ac:dyDescent="0.35">
      <c r="A37" s="60"/>
      <c r="B37" s="57"/>
      <c r="C37" s="47"/>
      <c r="D37" s="48"/>
      <c r="E37" s="48"/>
      <c r="F37" s="4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>
        <f>+F37+G37+H37+I37+J37+K37+L37+M37+N37+S37+T37+U37+O37+P37</f>
        <v>0</v>
      </c>
      <c r="S37"/>
      <c r="T37"/>
      <c r="U37"/>
      <c r="V37" s="1"/>
      <c r="AW37" s="7"/>
      <c r="AX37" s="7"/>
      <c r="AY37" s="7"/>
      <c r="AZ37" s="7"/>
    </row>
    <row r="38" spans="1:52" ht="34.5" customHeight="1" x14ac:dyDescent="0.35">
      <c r="A38" s="59" t="s">
        <v>57</v>
      </c>
      <c r="B38" s="56"/>
      <c r="C38" s="46" t="s">
        <v>58</v>
      </c>
      <c r="D38" s="18">
        <f t="shared" ref="D38:E38" si="12">D40+D41+D42+D43+D44+D45+D46+D46</f>
        <v>43941736</v>
      </c>
      <c r="E38" s="18">
        <f t="shared" si="12"/>
        <v>0</v>
      </c>
      <c r="F38" s="18">
        <f t="shared" ref="F38:N38" si="13">F40+F41+F42+F43+F44+F45+F46+F46</f>
        <v>2448281.27</v>
      </c>
      <c r="G38" s="18">
        <f t="shared" si="13"/>
        <v>4375342.8599999994</v>
      </c>
      <c r="H38" s="18">
        <f t="shared" si="13"/>
        <v>2916879</v>
      </c>
      <c r="I38" s="18">
        <f t="shared" si="13"/>
        <v>2087449.03</v>
      </c>
      <c r="J38" s="18">
        <f t="shared" si="13"/>
        <v>2774488.95</v>
      </c>
      <c r="K38" s="18">
        <f t="shared" si="13"/>
        <v>2626277.38</v>
      </c>
      <c r="L38" s="18">
        <f t="shared" si="13"/>
        <v>2607624.27</v>
      </c>
      <c r="M38" s="18">
        <f t="shared" si="13"/>
        <v>4889048.04</v>
      </c>
      <c r="N38" s="18">
        <f t="shared" si="13"/>
        <v>0</v>
      </c>
      <c r="O38" s="18">
        <f t="shared" ref="O38:P38" si="14">O40+O41+O42+O43+O44+O45+O46+O46</f>
        <v>0</v>
      </c>
      <c r="P38" s="18">
        <f t="shared" si="14"/>
        <v>0</v>
      </c>
      <c r="Q38" s="18">
        <f t="shared" ref="Q38" si="15">Q40+Q41+Q42+Q43+Q44+Q45+Q46+Q46</f>
        <v>0</v>
      </c>
      <c r="R38" s="19">
        <f>SUM(F38:Q38)</f>
        <v>24725390.799999997</v>
      </c>
      <c r="S38"/>
      <c r="T38"/>
      <c r="U38"/>
      <c r="V38" s="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W38" s="7"/>
      <c r="AX38" s="7"/>
      <c r="AY38" s="7"/>
      <c r="AZ38" s="7"/>
    </row>
    <row r="39" spans="1:52" ht="5.45" customHeight="1" x14ac:dyDescent="0.35">
      <c r="A39" s="60"/>
      <c r="B39" s="56"/>
      <c r="C39" s="46"/>
      <c r="D39" s="19"/>
      <c r="E39" s="19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1">
        <f>SUM(F39:P39)</f>
        <v>0</v>
      </c>
      <c r="S39"/>
      <c r="T39"/>
      <c r="U39"/>
      <c r="V39" s="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W39" s="7"/>
      <c r="AX39" s="7"/>
      <c r="AY39" s="7"/>
      <c r="AZ39" s="7"/>
    </row>
    <row r="40" spans="1:52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0</v>
      </c>
      <c r="F40" s="20">
        <v>524000</v>
      </c>
      <c r="G40" s="20">
        <v>2780182.86</v>
      </c>
      <c r="H40" s="20">
        <v>1373799</v>
      </c>
      <c r="I40" s="20">
        <v>549409.03</v>
      </c>
      <c r="J40" s="20">
        <v>1233928.95</v>
      </c>
      <c r="K40" s="20">
        <v>1092997.3799999999</v>
      </c>
      <c r="L40" s="20">
        <v>1078264.27</v>
      </c>
      <c r="M40" s="20">
        <v>1869248.04</v>
      </c>
      <c r="N40" s="20">
        <v>0</v>
      </c>
      <c r="O40" s="20">
        <v>0</v>
      </c>
      <c r="P40" s="20">
        <v>0</v>
      </c>
      <c r="Q40" s="20">
        <v>0</v>
      </c>
      <c r="R40" s="21">
        <f>SUM(F40:Q40)</f>
        <v>10501829.530000001</v>
      </c>
      <c r="S40"/>
      <c r="T40"/>
      <c r="U40"/>
      <c r="V40" s="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W40" s="7"/>
      <c r="AX40" s="7"/>
      <c r="AY40" s="7"/>
      <c r="AZ40" s="7"/>
    </row>
    <row r="41" spans="1:52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1">
        <f t="shared" ref="R41:R45" si="16">SUM(F41:Q41)</f>
        <v>0</v>
      </c>
      <c r="S41"/>
      <c r="T41"/>
      <c r="U41"/>
      <c r="V41" s="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W41" s="7"/>
      <c r="AX41" s="7"/>
      <c r="AY41" s="7"/>
      <c r="AZ41" s="7"/>
    </row>
    <row r="42" spans="1:52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1">
        <f t="shared" si="16"/>
        <v>0</v>
      </c>
      <c r="S42"/>
      <c r="T42"/>
      <c r="U42"/>
      <c r="V42" s="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W42" s="7"/>
      <c r="AX42" s="7"/>
      <c r="AY42" s="7"/>
      <c r="AZ42" s="7"/>
    </row>
    <row r="43" spans="1:52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1">
        <f t="shared" si="16"/>
        <v>0</v>
      </c>
      <c r="S43"/>
      <c r="T43"/>
      <c r="U43"/>
      <c r="V43" s="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W43" s="7"/>
      <c r="AX43" s="7"/>
      <c r="AY43" s="7"/>
      <c r="AZ43" s="7"/>
    </row>
    <row r="44" spans="1:52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1">
        <f t="shared" si="16"/>
        <v>0</v>
      </c>
      <c r="S44"/>
      <c r="T44"/>
      <c r="U44"/>
      <c r="V44" s="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W44" s="7"/>
      <c r="AX44" s="7"/>
      <c r="AY44" s="7"/>
      <c r="AZ44" s="7"/>
    </row>
    <row r="45" spans="1:52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20">
        <v>1924281.27</v>
      </c>
      <c r="G45" s="20">
        <v>1595160</v>
      </c>
      <c r="H45" s="20">
        <v>1543080</v>
      </c>
      <c r="I45" s="20">
        <v>1538040</v>
      </c>
      <c r="J45" s="20">
        <v>1540560</v>
      </c>
      <c r="K45" s="20">
        <v>1533280</v>
      </c>
      <c r="L45" s="20">
        <v>1529360</v>
      </c>
      <c r="M45" s="20">
        <v>3019800</v>
      </c>
      <c r="N45" s="20">
        <v>0</v>
      </c>
      <c r="O45" s="20">
        <v>0</v>
      </c>
      <c r="P45" s="20">
        <v>0</v>
      </c>
      <c r="Q45" s="20">
        <v>0</v>
      </c>
      <c r="R45" s="21">
        <f t="shared" si="16"/>
        <v>14223561.27</v>
      </c>
      <c r="S45"/>
      <c r="T45"/>
      <c r="U45"/>
      <c r="V45" s="1"/>
      <c r="AW45" s="7"/>
      <c r="AX45" s="7"/>
      <c r="AY45" s="7"/>
      <c r="AZ45" s="7"/>
    </row>
    <row r="46" spans="1:52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1">
        <f t="shared" ref="R46:R57" si="17">SUM(F46:P46)</f>
        <v>0</v>
      </c>
      <c r="S46"/>
      <c r="T46"/>
      <c r="U46"/>
      <c r="V46" s="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W46" s="7"/>
      <c r="AX46" s="7"/>
      <c r="AY46" s="7"/>
      <c r="AZ46" s="7"/>
    </row>
    <row r="47" spans="1:52" ht="8.4499999999999993" customHeight="1" x14ac:dyDescent="0.35">
      <c r="A47" s="60"/>
      <c r="B47" s="56"/>
      <c r="C47" s="47"/>
      <c r="D47" s="49"/>
      <c r="E47" s="49"/>
      <c r="F47" s="49"/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1">
        <f t="shared" si="17"/>
        <v>0</v>
      </c>
      <c r="S47"/>
      <c r="T47"/>
      <c r="U47"/>
      <c r="V47" s="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W47" s="7"/>
      <c r="AX47" s="7"/>
      <c r="AY47" s="7"/>
      <c r="AZ47" s="7"/>
    </row>
    <row r="48" spans="1:52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1">
        <f t="shared" si="17"/>
        <v>0</v>
      </c>
      <c r="S48"/>
      <c r="T48"/>
      <c r="U48"/>
      <c r="V48" s="1"/>
      <c r="AW48" s="7"/>
      <c r="AX48" s="7"/>
      <c r="AY48" s="7"/>
      <c r="AZ48" s="7"/>
    </row>
    <row r="49" spans="1:52" ht="7.15" customHeight="1" x14ac:dyDescent="0.35">
      <c r="A49" s="60"/>
      <c r="B49" s="56"/>
      <c r="C49" s="46"/>
      <c r="D49" s="49"/>
      <c r="E49" s="49"/>
      <c r="F49" s="49"/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1">
        <f t="shared" si="17"/>
        <v>0</v>
      </c>
      <c r="S49"/>
      <c r="T49"/>
      <c r="U49"/>
      <c r="V49" s="1"/>
      <c r="AW49" s="7"/>
      <c r="AX49" s="7"/>
      <c r="AY49" s="7"/>
      <c r="AZ49" s="7"/>
    </row>
    <row r="50" spans="1:52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1">
        <f t="shared" si="17"/>
        <v>0</v>
      </c>
      <c r="S50"/>
      <c r="T50"/>
      <c r="U50"/>
      <c r="V50" s="1"/>
      <c r="AW50" s="7"/>
      <c r="AX50" s="7"/>
      <c r="AY50" s="7"/>
      <c r="AZ50" s="7"/>
    </row>
    <row r="51" spans="1:52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1">
        <f t="shared" si="17"/>
        <v>0</v>
      </c>
      <c r="S51"/>
      <c r="T51"/>
      <c r="U51"/>
      <c r="V51" s="1"/>
      <c r="AW51" s="7"/>
      <c r="AX51" s="7"/>
      <c r="AY51" s="7"/>
      <c r="AZ51" s="7"/>
    </row>
    <row r="52" spans="1:52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1">
        <f t="shared" si="17"/>
        <v>0</v>
      </c>
      <c r="S52"/>
      <c r="T52"/>
      <c r="U52"/>
      <c r="V52" s="4"/>
      <c r="AW52" s="7"/>
      <c r="AX52" s="7"/>
      <c r="AY52" s="7"/>
      <c r="AZ52" s="7"/>
    </row>
    <row r="53" spans="1:52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1">
        <f t="shared" si="17"/>
        <v>0</v>
      </c>
      <c r="S53"/>
      <c r="T53"/>
      <c r="U53"/>
      <c r="V53" s="1"/>
      <c r="AW53" s="7"/>
      <c r="AX53" s="7"/>
      <c r="AY53" s="7"/>
      <c r="AZ53" s="7"/>
    </row>
    <row r="54" spans="1:52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1">
        <f t="shared" si="17"/>
        <v>0</v>
      </c>
      <c r="S54"/>
      <c r="T54"/>
      <c r="U54"/>
      <c r="V54" s="1"/>
      <c r="W54" s="13"/>
      <c r="AW54" s="7"/>
      <c r="AX54" s="7"/>
      <c r="AY54" s="7"/>
      <c r="AZ54" s="7"/>
    </row>
    <row r="55" spans="1:52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1">
        <f t="shared" si="17"/>
        <v>0</v>
      </c>
      <c r="S55"/>
      <c r="T55"/>
      <c r="U55"/>
      <c r="V55" s="1"/>
      <c r="AW55" s="7"/>
      <c r="AX55" s="7"/>
      <c r="AY55" s="7"/>
      <c r="AZ55" s="7"/>
    </row>
    <row r="56" spans="1:52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1">
        <f t="shared" si="17"/>
        <v>0</v>
      </c>
      <c r="S56"/>
      <c r="T56"/>
      <c r="U56"/>
      <c r="V56" s="1"/>
      <c r="AW56" s="7"/>
      <c r="AX56" s="7"/>
      <c r="AY56" s="7"/>
      <c r="AZ56" s="7"/>
    </row>
    <row r="57" spans="1:52" ht="7.9" customHeight="1" x14ac:dyDescent="0.35">
      <c r="A57" s="60"/>
      <c r="B57" s="56"/>
      <c r="C57" s="47"/>
      <c r="D57" s="49"/>
      <c r="E57" s="49"/>
      <c r="F57" s="49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1">
        <f t="shared" si="17"/>
        <v>0</v>
      </c>
      <c r="S57"/>
      <c r="T57"/>
      <c r="U57"/>
      <c r="V57" s="1"/>
      <c r="AW57" s="7"/>
      <c r="AX57" s="7"/>
      <c r="AY57" s="7"/>
      <c r="AZ57" s="7"/>
    </row>
    <row r="58" spans="1:52" ht="36" customHeight="1" x14ac:dyDescent="0.35">
      <c r="A58" s="61" t="s">
        <v>76</v>
      </c>
      <c r="B58" s="56"/>
      <c r="C58" s="46" t="s">
        <v>141</v>
      </c>
      <c r="D58" s="18">
        <f t="shared" ref="D58" si="18">D60+D61+D62+D63+D64+D65+D66+D67+D68</f>
        <v>782139360</v>
      </c>
      <c r="E58" s="18">
        <f>E60+E61+E62+E63+E64+E65+E66+E67+E68</f>
        <v>0</v>
      </c>
      <c r="F58" s="18">
        <f t="shared" ref="F58:M58" si="19">F60+F61+F62+F63+F64+F65+F66+F67+F68</f>
        <v>4602513.41</v>
      </c>
      <c r="G58" s="18">
        <f t="shared" si="19"/>
        <v>144789750.87</v>
      </c>
      <c r="H58" s="18">
        <f t="shared" si="19"/>
        <v>18880343.030000001</v>
      </c>
      <c r="I58" s="18">
        <f t="shared" si="19"/>
        <v>1134842.18</v>
      </c>
      <c r="J58" s="18">
        <f t="shared" si="19"/>
        <v>11499044.460000001</v>
      </c>
      <c r="K58" s="18">
        <f t="shared" si="19"/>
        <v>9009433.0300000012</v>
      </c>
      <c r="L58" s="18">
        <f t="shared" si="19"/>
        <v>1337307.17</v>
      </c>
      <c r="M58" s="18">
        <f t="shared" si="19"/>
        <v>22415408.579999998</v>
      </c>
      <c r="N58" s="18">
        <f>N60+N61+N62+N63+N64+N65+N66+N67+N68</f>
        <v>0</v>
      </c>
      <c r="O58" s="18">
        <f>O60+O61+O62+O63+O64+O65+O66+O67+O68</f>
        <v>0</v>
      </c>
      <c r="P58" s="18">
        <f>P60+P61+P62+P63+P64+P65+P66+P67+P68</f>
        <v>0</v>
      </c>
      <c r="Q58" s="18">
        <f>Q60+Q61+Q62+Q63+Q64+Q65+Q66+Q67+Q68</f>
        <v>0</v>
      </c>
      <c r="R58" s="19">
        <f>SUM(F58:Q58)</f>
        <v>213668642.73000002</v>
      </c>
      <c r="S58"/>
      <c r="T58"/>
      <c r="U58"/>
      <c r="V58" s="1"/>
      <c r="AW58" s="7"/>
      <c r="AX58" s="7"/>
      <c r="AY58" s="7"/>
      <c r="AZ58" s="7"/>
    </row>
    <row r="59" spans="1:52" ht="9.6" customHeight="1" x14ac:dyDescent="0.35">
      <c r="A59" s="60"/>
      <c r="B59" s="56"/>
      <c r="C59" s="46"/>
      <c r="D59" s="19"/>
      <c r="E59" s="19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1">
        <f>+F59+G59+H59+I59+J59+K59+L59+M59+N59+S59+T59+U59+O59+P59</f>
        <v>0</v>
      </c>
      <c r="S59"/>
      <c r="T59"/>
      <c r="U59"/>
      <c r="V59" s="1"/>
      <c r="AW59" s="7"/>
      <c r="AX59" s="7"/>
      <c r="AY59" s="7"/>
      <c r="AZ59" s="7"/>
    </row>
    <row r="60" spans="1:52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0</v>
      </c>
      <c r="F60" s="20">
        <v>284250</v>
      </c>
      <c r="G60" s="20">
        <v>2493429.9700000002</v>
      </c>
      <c r="H60" s="20">
        <v>1048355.81</v>
      </c>
      <c r="I60" s="20">
        <v>344793.86</v>
      </c>
      <c r="J60" s="20">
        <v>1252436.46</v>
      </c>
      <c r="K60" s="20">
        <v>1651054.83</v>
      </c>
      <c r="L60" s="20">
        <v>453808.75</v>
      </c>
      <c r="M60" s="20">
        <v>704435.37</v>
      </c>
      <c r="N60" s="20">
        <v>0</v>
      </c>
      <c r="O60" s="20">
        <v>0</v>
      </c>
      <c r="P60" s="20">
        <v>0</v>
      </c>
      <c r="Q60" s="20">
        <v>0</v>
      </c>
      <c r="R60" s="21">
        <f>SUM(F60:Q60)</f>
        <v>8232565.0499999998</v>
      </c>
      <c r="S60"/>
      <c r="T60"/>
      <c r="U60"/>
      <c r="V60" s="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W60" s="7"/>
      <c r="AX60" s="7"/>
      <c r="AY60" s="7"/>
      <c r="AZ60" s="7"/>
    </row>
    <row r="61" spans="1:52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20">
        <v>0</v>
      </c>
      <c r="G61" s="20">
        <v>421968</v>
      </c>
      <c r="H61" s="20">
        <v>431635.99</v>
      </c>
      <c r="I61" s="20">
        <v>0</v>
      </c>
      <c r="J61" s="20">
        <v>0</v>
      </c>
      <c r="K61" s="20">
        <v>0</v>
      </c>
      <c r="L61" s="20">
        <v>200010</v>
      </c>
      <c r="M61" s="20">
        <v>243506.31</v>
      </c>
      <c r="N61" s="20">
        <v>0</v>
      </c>
      <c r="O61" s="20">
        <v>0</v>
      </c>
      <c r="P61" s="20">
        <v>0</v>
      </c>
      <c r="Q61" s="20">
        <v>0</v>
      </c>
      <c r="R61" s="21">
        <f t="shared" ref="R61:R77" si="20">SUM(F61:Q61)</f>
        <v>1297120.3</v>
      </c>
      <c r="S61"/>
      <c r="T61"/>
      <c r="U61"/>
      <c r="V61" s="3"/>
      <c r="W61" s="11"/>
      <c r="X61" s="11"/>
      <c r="Y61" s="11"/>
      <c r="AW61" s="7"/>
      <c r="AX61" s="7"/>
      <c r="AY61" s="7"/>
      <c r="AZ61" s="7"/>
    </row>
    <row r="62" spans="1:52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34438.400000000001</v>
      </c>
      <c r="N62" s="20">
        <v>0</v>
      </c>
      <c r="O62" s="20">
        <v>0</v>
      </c>
      <c r="P62" s="20">
        <v>0</v>
      </c>
      <c r="Q62" s="20">
        <v>0</v>
      </c>
      <c r="R62" s="21">
        <f t="shared" si="20"/>
        <v>34438.400000000001</v>
      </c>
      <c r="S62"/>
      <c r="T62"/>
      <c r="U62"/>
      <c r="V62" s="3"/>
      <c r="W62" s="11"/>
      <c r="X62" s="11"/>
      <c r="Y62" s="11"/>
      <c r="AW62" s="7"/>
      <c r="AX62" s="7"/>
      <c r="AY62" s="7"/>
      <c r="AZ62" s="7"/>
    </row>
    <row r="63" spans="1:52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1">
        <f t="shared" si="20"/>
        <v>0</v>
      </c>
      <c r="S63"/>
      <c r="T63"/>
      <c r="U63"/>
      <c r="V63" s="3"/>
      <c r="W63" s="11"/>
      <c r="AB63" s="10"/>
      <c r="AW63" s="7"/>
      <c r="AX63" s="7"/>
      <c r="AY63" s="7"/>
      <c r="AZ63" s="7"/>
    </row>
    <row r="64" spans="1:52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0</v>
      </c>
      <c r="F64" s="20">
        <v>4318263.41</v>
      </c>
      <c r="G64" s="20">
        <v>141590102.90000001</v>
      </c>
      <c r="H64" s="20">
        <v>17116101.23</v>
      </c>
      <c r="I64" s="20">
        <v>505798.32</v>
      </c>
      <c r="J64" s="20">
        <v>10246608</v>
      </c>
      <c r="K64" s="20">
        <v>7074128.2000000002</v>
      </c>
      <c r="L64" s="20">
        <v>399238.42</v>
      </c>
      <c r="M64" s="20">
        <v>21433028.5</v>
      </c>
      <c r="N64" s="20">
        <v>0</v>
      </c>
      <c r="O64" s="20">
        <v>0</v>
      </c>
      <c r="P64" s="20">
        <v>0</v>
      </c>
      <c r="Q64" s="20">
        <v>0</v>
      </c>
      <c r="R64" s="21">
        <f t="shared" si="20"/>
        <v>202683268.97999996</v>
      </c>
      <c r="S64"/>
      <c r="T64"/>
      <c r="U64"/>
      <c r="V64" s="3"/>
      <c r="W64" s="11"/>
      <c r="AW64" s="7"/>
      <c r="AX64" s="7"/>
      <c r="AY64" s="7"/>
      <c r="AZ64" s="7"/>
    </row>
    <row r="65" spans="1:52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1">
        <f t="shared" si="20"/>
        <v>0</v>
      </c>
      <c r="S65"/>
      <c r="T65"/>
      <c r="U65"/>
      <c r="V65" s="3"/>
      <c r="W65" s="11"/>
      <c r="AW65" s="7"/>
      <c r="AX65" s="7"/>
      <c r="AY65" s="7"/>
      <c r="AZ65" s="7"/>
    </row>
    <row r="66" spans="1:52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1">
        <f t="shared" si="20"/>
        <v>0</v>
      </c>
      <c r="S66"/>
      <c r="T66"/>
      <c r="U66"/>
      <c r="V66" s="3"/>
      <c r="W66" s="11"/>
      <c r="AW66" s="7"/>
      <c r="AX66" s="7"/>
      <c r="AY66" s="7"/>
      <c r="AZ66" s="7"/>
    </row>
    <row r="67" spans="1:52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0</v>
      </c>
      <c r="F67" s="20">
        <v>0</v>
      </c>
      <c r="G67" s="20">
        <v>284250</v>
      </c>
      <c r="H67" s="20">
        <v>284250</v>
      </c>
      <c r="I67" s="20">
        <v>284250</v>
      </c>
      <c r="J67" s="20">
        <v>0</v>
      </c>
      <c r="K67" s="20">
        <v>284250</v>
      </c>
      <c r="L67" s="20">
        <v>284250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1">
        <f t="shared" si="20"/>
        <v>1421250</v>
      </c>
      <c r="S67"/>
      <c r="T67"/>
      <c r="U67"/>
      <c r="V67" s="3"/>
      <c r="W67" s="11"/>
      <c r="AW67" s="7"/>
      <c r="AX67" s="7"/>
      <c r="AY67" s="7"/>
      <c r="AZ67" s="7"/>
    </row>
    <row r="68" spans="1:52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1">
        <f t="shared" si="20"/>
        <v>0</v>
      </c>
      <c r="S68"/>
      <c r="T68"/>
      <c r="U68"/>
      <c r="V68" s="3"/>
      <c r="W68" s="11"/>
      <c r="AW68" s="7"/>
      <c r="AX68" s="7"/>
      <c r="AY68" s="7"/>
      <c r="AZ68" s="7"/>
    </row>
    <row r="69" spans="1:52" ht="8.4499999999999993" customHeight="1" x14ac:dyDescent="0.35">
      <c r="A69" s="60"/>
      <c r="B69" s="56"/>
      <c r="C69" s="47"/>
      <c r="D69" s="50"/>
      <c r="E69" s="50"/>
      <c r="F69" s="50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1">
        <f t="shared" si="20"/>
        <v>0</v>
      </c>
      <c r="S69"/>
      <c r="T69"/>
      <c r="U69"/>
      <c r="V69" s="3"/>
      <c r="W69" s="11"/>
      <c r="AW69" s="7"/>
      <c r="AX69" s="7"/>
      <c r="AY69" s="7"/>
      <c r="AZ69" s="7"/>
    </row>
    <row r="70" spans="1:52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1">
        <f t="shared" si="20"/>
        <v>0</v>
      </c>
      <c r="S70"/>
      <c r="T70"/>
      <c r="U70"/>
      <c r="V70" s="3"/>
      <c r="W70" s="11"/>
      <c r="AW70" s="7"/>
      <c r="AX70" s="7"/>
      <c r="AY70" s="7"/>
      <c r="AZ70" s="7"/>
    </row>
    <row r="71" spans="1:52" ht="10.9" customHeight="1" x14ac:dyDescent="0.35">
      <c r="A71" s="60"/>
      <c r="B71" s="56"/>
      <c r="C71" s="46"/>
      <c r="D71" s="49"/>
      <c r="E71" s="49"/>
      <c r="F71" s="4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1">
        <f t="shared" si="20"/>
        <v>0</v>
      </c>
      <c r="S71"/>
      <c r="T71"/>
      <c r="U71"/>
      <c r="V71" s="3"/>
      <c r="W71" s="11"/>
      <c r="AW71" s="7"/>
      <c r="AX71" s="7"/>
      <c r="AY71" s="7"/>
      <c r="AZ71" s="7"/>
    </row>
    <row r="72" spans="1:52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1">
        <f t="shared" si="20"/>
        <v>0</v>
      </c>
      <c r="S72"/>
      <c r="T72"/>
      <c r="U72"/>
      <c r="V72" s="3"/>
      <c r="W72" s="11"/>
      <c r="AW72" s="7"/>
      <c r="AX72" s="7"/>
      <c r="AY72" s="7"/>
      <c r="AZ72" s="7"/>
    </row>
    <row r="73" spans="1:52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1">
        <f t="shared" si="20"/>
        <v>0</v>
      </c>
      <c r="S73"/>
      <c r="T73"/>
      <c r="U73"/>
      <c r="V73" s="3"/>
      <c r="W73" s="11"/>
      <c r="AW73" s="7"/>
      <c r="AX73" s="7"/>
      <c r="AY73" s="7"/>
      <c r="AZ73" s="7"/>
    </row>
    <row r="74" spans="1:52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1">
        <f t="shared" si="20"/>
        <v>0</v>
      </c>
      <c r="S74"/>
      <c r="T74"/>
      <c r="U74"/>
      <c r="V74" s="3"/>
      <c r="W74" s="11"/>
      <c r="AW74" s="7"/>
      <c r="AX74" s="7"/>
      <c r="AY74" s="7"/>
      <c r="AZ74" s="7"/>
    </row>
    <row r="75" spans="1:52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1">
        <f t="shared" si="20"/>
        <v>0</v>
      </c>
      <c r="S75"/>
      <c r="T75"/>
      <c r="U75"/>
      <c r="V75" s="3"/>
      <c r="W75" s="11"/>
      <c r="AW75" s="7"/>
      <c r="AX75" s="7"/>
      <c r="AY75" s="7"/>
      <c r="AZ75" s="7"/>
    </row>
    <row r="76" spans="1:52" ht="6" customHeight="1" x14ac:dyDescent="0.35">
      <c r="A76" s="60"/>
      <c r="B76" s="56"/>
      <c r="C76" s="47"/>
      <c r="D76" s="49"/>
      <c r="E76" s="49"/>
      <c r="F76" s="49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1">
        <f t="shared" si="20"/>
        <v>0</v>
      </c>
      <c r="S76"/>
      <c r="T76"/>
      <c r="U76"/>
      <c r="V76" s="3"/>
      <c r="W76" s="11"/>
      <c r="AW76" s="7"/>
      <c r="AX76" s="7"/>
      <c r="AY76" s="7"/>
      <c r="AZ76" s="7"/>
    </row>
    <row r="77" spans="1:52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1">
        <f t="shared" si="20"/>
        <v>0</v>
      </c>
      <c r="S77"/>
      <c r="T77"/>
      <c r="U77"/>
      <c r="V77" s="3"/>
      <c r="W77" s="11"/>
      <c r="AW77" s="7"/>
      <c r="AX77" s="7"/>
      <c r="AY77" s="7"/>
      <c r="AZ77" s="7"/>
    </row>
    <row r="78" spans="1:52" ht="7.15" customHeight="1" x14ac:dyDescent="0.35">
      <c r="A78" s="60"/>
      <c r="B78" s="56"/>
      <c r="C78" s="46"/>
      <c r="D78" s="49"/>
      <c r="E78" s="49"/>
      <c r="F78" s="4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1">
        <f t="shared" ref="R78:R86" si="21">SUM(F78:P78)</f>
        <v>0</v>
      </c>
      <c r="S78"/>
      <c r="T78"/>
      <c r="U78"/>
      <c r="V78" s="3"/>
      <c r="W78" s="11"/>
      <c r="AW78" s="7"/>
      <c r="AX78" s="7"/>
      <c r="AY78" s="7"/>
      <c r="AZ78" s="7"/>
    </row>
    <row r="79" spans="1:52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1">
        <f t="shared" si="21"/>
        <v>0</v>
      </c>
      <c r="S79"/>
      <c r="T79"/>
      <c r="U79"/>
      <c r="V79" s="3"/>
      <c r="W79" s="11"/>
      <c r="AW79" s="7"/>
      <c r="AX79" s="7"/>
      <c r="AY79" s="7"/>
      <c r="AZ79" s="7"/>
    </row>
    <row r="80" spans="1:52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1">
        <f t="shared" si="21"/>
        <v>0</v>
      </c>
      <c r="S80"/>
      <c r="T80"/>
      <c r="U80"/>
      <c r="V80" s="3"/>
      <c r="W80" s="11"/>
      <c r="AW80" s="7"/>
      <c r="AX80" s="7"/>
      <c r="AY80" s="7"/>
      <c r="AZ80" s="7"/>
    </row>
    <row r="81" spans="1:52" ht="6" customHeight="1" x14ac:dyDescent="0.35">
      <c r="A81" s="60"/>
      <c r="B81" s="56"/>
      <c r="C81" s="47"/>
      <c r="D81" s="49"/>
      <c r="E81" s="49"/>
      <c r="F81" s="4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1">
        <f t="shared" si="21"/>
        <v>0</v>
      </c>
      <c r="S81"/>
      <c r="T81"/>
      <c r="U81"/>
      <c r="V81" s="3"/>
      <c r="W81" s="11"/>
      <c r="AW81" s="7"/>
      <c r="AX81" s="7"/>
      <c r="AY81" s="7"/>
      <c r="AZ81" s="7"/>
    </row>
    <row r="82" spans="1:52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1">
        <f t="shared" si="21"/>
        <v>0</v>
      </c>
      <c r="S82"/>
      <c r="T82"/>
      <c r="U82"/>
      <c r="V82" s="3"/>
      <c r="W82" s="11"/>
      <c r="AW82" s="7"/>
      <c r="AX82" s="7"/>
      <c r="AY82" s="7"/>
      <c r="AZ82" s="7"/>
    </row>
    <row r="83" spans="1:52" ht="7.15" customHeight="1" x14ac:dyDescent="0.35">
      <c r="A83" s="60"/>
      <c r="B83" s="56"/>
      <c r="C83" s="46"/>
      <c r="D83" s="49"/>
      <c r="E83" s="49"/>
      <c r="F83" s="4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1">
        <f t="shared" si="21"/>
        <v>0</v>
      </c>
      <c r="S83"/>
      <c r="T83"/>
      <c r="U83"/>
      <c r="V83" s="3"/>
      <c r="W83" s="11"/>
      <c r="AW83" s="7"/>
      <c r="AX83" s="7"/>
      <c r="AY83" s="7"/>
      <c r="AZ83" s="7"/>
    </row>
    <row r="84" spans="1:52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f t="shared" si="21"/>
        <v>0</v>
      </c>
      <c r="S84"/>
      <c r="T84"/>
      <c r="U84"/>
      <c r="V84" s="3"/>
      <c r="W84" s="11"/>
      <c r="AW84" s="7"/>
      <c r="AX84" s="7"/>
      <c r="AY84" s="7"/>
      <c r="AZ84" s="7"/>
    </row>
    <row r="85" spans="1:52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1">
        <f t="shared" si="21"/>
        <v>0</v>
      </c>
      <c r="S85"/>
      <c r="T85"/>
      <c r="U85"/>
      <c r="V85" s="3"/>
      <c r="W85" s="11"/>
      <c r="AW85" s="7"/>
      <c r="AX85" s="7"/>
      <c r="AY85" s="7"/>
      <c r="AZ85" s="7"/>
    </row>
    <row r="86" spans="1:52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1">
        <f t="shared" si="21"/>
        <v>0</v>
      </c>
      <c r="S86"/>
      <c r="T86"/>
      <c r="U86"/>
      <c r="V86" s="3"/>
      <c r="W86" s="11"/>
      <c r="AW86" s="7"/>
      <c r="AX86" s="7"/>
      <c r="AY86" s="7"/>
      <c r="AZ86" s="7"/>
    </row>
    <row r="87" spans="1:52" ht="5.45" customHeight="1" x14ac:dyDescent="0.35">
      <c r="A87" s="60"/>
      <c r="B87" s="56"/>
      <c r="C87" s="47"/>
      <c r="D87" s="49"/>
      <c r="E87" s="49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1">
        <f>+F87+G87+H87+I87+J87+K87+L87+M87+N87+S87+T87+U87+O87+P87</f>
        <v>0</v>
      </c>
      <c r="S87"/>
      <c r="T87"/>
      <c r="U87"/>
      <c r="V87" s="3"/>
      <c r="W87" s="11"/>
      <c r="AW87" s="7"/>
      <c r="AX87" s="7"/>
      <c r="AY87" s="7"/>
      <c r="AZ87" s="7"/>
    </row>
    <row r="88" spans="1:52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0</v>
      </c>
      <c r="F88" s="29">
        <f>F6+F14+F26+F38+F58</f>
        <v>229455062.90999997</v>
      </c>
      <c r="G88" s="28">
        <f t="shared" ref="G88:N88" si="22">G82+G77+G70+G58+G38+G26+G14+G6</f>
        <v>399401466.22000003</v>
      </c>
      <c r="H88" s="28">
        <f t="shared" si="22"/>
        <v>268353633.62</v>
      </c>
      <c r="I88" s="28">
        <f t="shared" si="22"/>
        <v>282182655.79000002</v>
      </c>
      <c r="J88" s="28">
        <f t="shared" si="22"/>
        <v>260315474.73000002</v>
      </c>
      <c r="K88" s="28">
        <f t="shared" si="22"/>
        <v>266741619.31999999</v>
      </c>
      <c r="L88" s="28">
        <f t="shared" si="22"/>
        <v>242890973.83999997</v>
      </c>
      <c r="M88" s="28">
        <f t="shared" si="22"/>
        <v>317863013.95999998</v>
      </c>
      <c r="N88" s="28">
        <f t="shared" si="22"/>
        <v>0</v>
      </c>
      <c r="O88" s="28">
        <f t="shared" ref="O88" si="23">O82+O77+O70+O58+O38+O26+O14+O6</f>
        <v>0</v>
      </c>
      <c r="P88" s="28">
        <f>P82+P77+P70+P58+P38+P26+P14+P6</f>
        <v>0</v>
      </c>
      <c r="Q88" s="28">
        <f>Q82+Q77+Q70+Q58+Q38+Q26+Q14+Q6</f>
        <v>0</v>
      </c>
      <c r="R88" s="28">
        <f>SUM(F88:Q88)</f>
        <v>2267203900.3899999</v>
      </c>
      <c r="S88"/>
      <c r="T88"/>
      <c r="U88"/>
      <c r="V88" s="1"/>
      <c r="AW88" s="7"/>
      <c r="AX88" s="7"/>
      <c r="AY88" s="7"/>
    </row>
    <row r="89" spans="1:52" ht="7.15" customHeight="1" x14ac:dyDescent="0.35">
      <c r="A89" s="63"/>
      <c r="B89" s="57"/>
      <c r="C89" s="46"/>
      <c r="D89" s="31"/>
      <c r="E89" s="31"/>
      <c r="F89" s="31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21">
        <f>+F89+G89+H89+I89+J89+K89+L89+M89+N89+S89+T89+U89+O89+P89</f>
        <v>0</v>
      </c>
      <c r="S89"/>
      <c r="T89"/>
      <c r="U89"/>
      <c r="V89" s="1"/>
      <c r="AW89" s="7"/>
      <c r="AX89" s="7"/>
      <c r="AY89" s="7"/>
    </row>
    <row r="90" spans="1:52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1">
        <f t="shared" ref="R90:R104" si="24">SUM(F90:P90)</f>
        <v>0</v>
      </c>
      <c r="S90"/>
      <c r="T90"/>
      <c r="U90"/>
      <c r="V90" s="3"/>
      <c r="W90" s="11"/>
      <c r="AW90" s="7"/>
      <c r="AX90" s="7"/>
      <c r="AY90" s="7"/>
      <c r="AZ90" s="7"/>
    </row>
    <row r="91" spans="1:52" ht="4.9000000000000004" customHeight="1" x14ac:dyDescent="0.35">
      <c r="A91" s="63"/>
      <c r="B91" s="57"/>
      <c r="C91" s="46"/>
      <c r="D91" s="49"/>
      <c r="E91" s="49"/>
      <c r="F91" s="49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1">
        <f t="shared" si="24"/>
        <v>0</v>
      </c>
      <c r="S91"/>
      <c r="T91"/>
      <c r="U91"/>
      <c r="V91" s="3"/>
      <c r="W91" s="11"/>
      <c r="AW91" s="7"/>
      <c r="AX91" s="7"/>
      <c r="AY91" s="7"/>
      <c r="AZ91" s="7"/>
    </row>
    <row r="92" spans="1:52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1">
        <f t="shared" si="24"/>
        <v>0</v>
      </c>
      <c r="S92"/>
      <c r="T92"/>
      <c r="U92"/>
      <c r="V92" s="3"/>
      <c r="W92" s="11"/>
      <c r="AW92" s="7"/>
      <c r="AX92" s="7"/>
      <c r="AY92" s="7"/>
      <c r="AZ92" s="7"/>
    </row>
    <row r="93" spans="1:52" ht="4.9000000000000004" customHeight="1" x14ac:dyDescent="0.35">
      <c r="A93" s="63"/>
      <c r="B93" s="57"/>
      <c r="C93" s="46"/>
      <c r="D93" s="49"/>
      <c r="E93" s="49"/>
      <c r="F93" s="49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1">
        <f t="shared" si="24"/>
        <v>0</v>
      </c>
      <c r="S93"/>
      <c r="T93"/>
      <c r="U93"/>
      <c r="V93" s="3"/>
      <c r="W93" s="11"/>
      <c r="AW93" s="7"/>
      <c r="AX93" s="7"/>
      <c r="AY93" s="7"/>
      <c r="AZ93" s="7"/>
    </row>
    <row r="94" spans="1:52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f t="shared" si="24"/>
        <v>0</v>
      </c>
      <c r="S94"/>
      <c r="T94"/>
      <c r="U94"/>
      <c r="V94" s="3"/>
      <c r="W94" s="11"/>
      <c r="AW94" s="7"/>
      <c r="AX94" s="7"/>
      <c r="AY94" s="7"/>
      <c r="AZ94" s="7"/>
    </row>
    <row r="95" spans="1:52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1">
        <f t="shared" si="24"/>
        <v>0</v>
      </c>
      <c r="S95"/>
      <c r="T95"/>
      <c r="U95"/>
      <c r="V95" s="3"/>
      <c r="W95" s="11"/>
      <c r="AW95" s="7"/>
      <c r="AX95" s="7"/>
      <c r="AY95" s="7"/>
      <c r="AZ95" s="7"/>
    </row>
    <row r="96" spans="1:52" ht="2.4500000000000002" customHeight="1" x14ac:dyDescent="0.35">
      <c r="A96" s="63"/>
      <c r="B96" s="57"/>
      <c r="C96" s="47"/>
      <c r="D96" s="49"/>
      <c r="E96" s="49"/>
      <c r="F96" s="49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1">
        <f t="shared" si="24"/>
        <v>0</v>
      </c>
      <c r="S96"/>
      <c r="T96"/>
      <c r="U96"/>
      <c r="V96" s="3"/>
      <c r="W96" s="11"/>
      <c r="AW96" s="7"/>
      <c r="AX96" s="7"/>
      <c r="AY96" s="7"/>
      <c r="AZ96" s="7"/>
    </row>
    <row r="97" spans="1:52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1">
        <f t="shared" si="24"/>
        <v>0</v>
      </c>
      <c r="S97"/>
      <c r="T97"/>
      <c r="U97"/>
      <c r="V97" s="3"/>
      <c r="W97" s="11"/>
      <c r="AW97" s="7"/>
      <c r="AX97" s="7"/>
      <c r="AY97" s="7"/>
      <c r="AZ97" s="7"/>
    </row>
    <row r="98" spans="1:52" ht="3.6" customHeight="1" x14ac:dyDescent="0.35">
      <c r="A98" s="63"/>
      <c r="B98" s="57"/>
      <c r="C98" s="53"/>
      <c r="D98" s="49"/>
      <c r="E98" s="49"/>
      <c r="F98" s="49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1">
        <f t="shared" si="24"/>
        <v>0</v>
      </c>
      <c r="S98"/>
      <c r="T98"/>
      <c r="U98"/>
      <c r="V98" s="3"/>
      <c r="W98" s="11"/>
      <c r="AW98" s="7"/>
      <c r="AX98" s="7"/>
      <c r="AY98" s="7"/>
      <c r="AZ98" s="7"/>
    </row>
    <row r="99" spans="1:52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1">
        <f t="shared" si="24"/>
        <v>0</v>
      </c>
      <c r="S99"/>
      <c r="T99"/>
      <c r="U99"/>
      <c r="V99" s="3"/>
      <c r="W99" s="11"/>
      <c r="AW99" s="7"/>
      <c r="AX99" s="7"/>
      <c r="AY99" s="7"/>
      <c r="AZ99" s="7"/>
    </row>
    <row r="100" spans="1:52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1">
        <f t="shared" si="24"/>
        <v>0</v>
      </c>
      <c r="S100"/>
      <c r="T100"/>
      <c r="U100"/>
      <c r="V100" s="3"/>
      <c r="W100" s="11"/>
      <c r="AW100" s="7"/>
      <c r="AX100" s="7"/>
      <c r="AY100" s="7"/>
      <c r="AZ100" s="7"/>
    </row>
    <row r="101" spans="1:52" ht="3" customHeight="1" x14ac:dyDescent="0.35">
      <c r="A101" s="63"/>
      <c r="B101" s="57"/>
      <c r="C101" s="54"/>
      <c r="D101" s="49"/>
      <c r="E101" s="49"/>
      <c r="F101" s="49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1">
        <f t="shared" si="24"/>
        <v>0</v>
      </c>
      <c r="S101"/>
      <c r="T101"/>
      <c r="U101"/>
      <c r="V101" s="3"/>
      <c r="W101" s="11"/>
      <c r="AW101" s="7"/>
      <c r="AX101" s="7"/>
      <c r="AY101" s="7"/>
      <c r="AZ101" s="7"/>
    </row>
    <row r="102" spans="1:52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1">
        <f t="shared" si="24"/>
        <v>0</v>
      </c>
      <c r="S102"/>
      <c r="T102"/>
      <c r="U102"/>
      <c r="V102" s="3"/>
      <c r="W102" s="11"/>
      <c r="AW102" s="7"/>
      <c r="AX102" s="7"/>
      <c r="AY102" s="7"/>
      <c r="AZ102" s="7"/>
    </row>
    <row r="103" spans="1:52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1">
        <f t="shared" si="24"/>
        <v>0</v>
      </c>
      <c r="S103"/>
      <c r="T103"/>
      <c r="U103"/>
      <c r="V103" s="3"/>
      <c r="W103" s="11"/>
      <c r="AW103" s="7"/>
      <c r="AX103" s="7"/>
      <c r="AY103" s="7"/>
      <c r="AZ103" s="7"/>
    </row>
    <row r="104" spans="1:52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1">
        <v>0</v>
      </c>
      <c r="Q104" s="21">
        <v>0</v>
      </c>
      <c r="R104" s="21">
        <f t="shared" si="24"/>
        <v>0</v>
      </c>
      <c r="S104"/>
      <c r="T104"/>
      <c r="U104"/>
      <c r="V104" s="3"/>
      <c r="W104" s="11"/>
      <c r="AW104" s="7"/>
      <c r="AX104" s="7"/>
      <c r="AY104" s="7"/>
      <c r="AZ104" s="7"/>
    </row>
    <row r="105" spans="1:52" ht="39" customHeight="1" x14ac:dyDescent="0.35">
      <c r="A105" s="81" t="s">
        <v>159</v>
      </c>
      <c r="B105" s="81"/>
      <c r="C105" s="81"/>
      <c r="D105" s="32">
        <f t="shared" ref="D105:E105" si="25">D88</f>
        <v>4924577702</v>
      </c>
      <c r="E105" s="32">
        <f t="shared" si="25"/>
        <v>0</v>
      </c>
      <c r="F105" s="32">
        <f t="shared" ref="F105:N105" si="26">F88</f>
        <v>229455062.90999997</v>
      </c>
      <c r="G105" s="33">
        <f t="shared" si="26"/>
        <v>399401466.22000003</v>
      </c>
      <c r="H105" s="33">
        <f t="shared" si="26"/>
        <v>268353633.62</v>
      </c>
      <c r="I105" s="33">
        <f t="shared" si="26"/>
        <v>282182655.79000002</v>
      </c>
      <c r="J105" s="33">
        <f t="shared" si="26"/>
        <v>260315474.73000002</v>
      </c>
      <c r="K105" s="33">
        <f t="shared" si="26"/>
        <v>266741619.31999999</v>
      </c>
      <c r="L105" s="33">
        <f t="shared" si="26"/>
        <v>242890973.83999997</v>
      </c>
      <c r="M105" s="33">
        <f t="shared" si="26"/>
        <v>317863013.95999998</v>
      </c>
      <c r="N105" s="33">
        <f t="shared" si="26"/>
        <v>0</v>
      </c>
      <c r="O105" s="33">
        <f t="shared" ref="O105:P105" si="27">O88</f>
        <v>0</v>
      </c>
      <c r="P105" s="33">
        <f t="shared" si="27"/>
        <v>0</v>
      </c>
      <c r="Q105" s="33">
        <f t="shared" ref="Q105" si="28">Q88</f>
        <v>0</v>
      </c>
      <c r="R105" s="33">
        <f>SUM(F105:Q105)</f>
        <v>2267203900.3899999</v>
      </c>
      <c r="S105"/>
      <c r="T105"/>
      <c r="U105"/>
      <c r="V105" s="5"/>
      <c r="AW105" s="7"/>
      <c r="AX105" s="7"/>
      <c r="AY105" s="7"/>
      <c r="AZ105" s="7"/>
    </row>
    <row r="106" spans="1:52" s="7" customFormat="1" ht="14.25" customHeight="1" x14ac:dyDescent="0.35"/>
    <row r="107" spans="1:52" s="7" customFormat="1" ht="21" customHeight="1" x14ac:dyDescent="0.35"/>
    <row r="108" spans="1:52" s="7" customFormat="1" ht="21" customHeight="1" x14ac:dyDescent="0.35"/>
    <row r="109" spans="1:52" s="7" customFormat="1" ht="21" customHeight="1" x14ac:dyDescent="0.35"/>
    <row r="110" spans="1:52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2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2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9">
    <mergeCell ref="L1:O1"/>
    <mergeCell ref="Y14:AB14"/>
    <mergeCell ref="D116:G117"/>
    <mergeCell ref="A88:C88"/>
    <mergeCell ref="A105:C105"/>
    <mergeCell ref="A3:C4"/>
    <mergeCell ref="D3:D4"/>
    <mergeCell ref="E3:E4"/>
    <mergeCell ref="F3:R3"/>
  </mergeCells>
  <printOptions horizontalCentered="1"/>
  <pageMargins left="0.63" right="0.75" top="0.8" bottom="0.55118110236220497" header="0.23622047244094499" footer="0.23622047244094499"/>
  <pageSetup scale="39" fitToHeight="0" orientation="landscape" r:id="rId1"/>
  <headerFooter>
    <oddFooter>&amp;C&amp;14Pagina &amp;P</oddFooter>
  </headerFooter>
  <rowBreaks count="1" manualBreakCount="1">
    <brk id="118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AGOSTO </vt:lpstr>
      <vt:lpstr>Hoja1</vt:lpstr>
      <vt:lpstr>Hoja2</vt:lpstr>
      <vt:lpstr>'AGOSTO '!Área_de_impresión</vt:lpstr>
      <vt:lpstr>'AGOSTO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2022-08-05T16:10:32Z</cp:lastPrinted>
  <dcterms:created xsi:type="dcterms:W3CDTF">2020-11-04T14:03:08Z</dcterms:created>
  <dcterms:modified xsi:type="dcterms:W3CDTF">2022-09-01T16:30:03Z</dcterms:modified>
</cp:coreProperties>
</file>